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Brand\south-street-site\source-files\"/>
    </mc:Choice>
  </mc:AlternateContent>
  <xr:revisionPtr revIDLastSave="0" documentId="8_{8FB4AFE8-93A1-4D5B-933A-9BB4C65795E1}" xr6:coauthVersionLast="47" xr6:coauthVersionMax="47" xr10:uidLastSave="{00000000-0000-0000-0000-000000000000}"/>
  <bookViews>
    <workbookView xWindow="-110" yWindow="-110" windowWidth="22780" windowHeight="14540" activeTab="3" xr2:uid="{00000000-000D-0000-FFFF-FFFF00000000}"/>
  </bookViews>
  <sheets>
    <sheet name="By Tract" sheetId="1" r:id="rId1"/>
    <sheet name="By Neighborhood" sheetId="2" r:id="rId2"/>
    <sheet name="Methodology" sheetId="4" r:id="rId3"/>
    <sheet name="By Corridor" sheetId="3" r:id="rId4"/>
    <sheet name="Data Dictionary" sheetId="5" r:id="rId5"/>
    <sheet name="Figures" sheetId="6" r:id="rId6"/>
    <sheet name="Graph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7" l="1"/>
  <c r="B14" i="7"/>
  <c r="D13" i="7"/>
  <c r="B13" i="7"/>
  <c r="E10" i="7"/>
  <c r="E9" i="7"/>
  <c r="E8" i="7"/>
  <c r="E7" i="7"/>
  <c r="E6" i="7"/>
  <c r="E5" i="7"/>
  <c r="E4" i="7"/>
  <c r="D10" i="7"/>
  <c r="D9" i="7"/>
  <c r="D8" i="7"/>
  <c r="D7" i="7"/>
  <c r="D6" i="7"/>
  <c r="D5" i="7"/>
  <c r="D4" i="7"/>
  <c r="C10" i="7"/>
  <c r="C9" i="7"/>
  <c r="C8" i="7"/>
  <c r="C7" i="7"/>
  <c r="C6" i="7"/>
  <c r="C5" i="7"/>
  <c r="C4" i="7"/>
  <c r="B10" i="7"/>
  <c r="B9" i="7"/>
  <c r="B8" i="7"/>
  <c r="B7" i="7"/>
  <c r="B6" i="7"/>
  <c r="B5" i="7"/>
  <c r="B4" i="7"/>
  <c r="C27" i="7"/>
  <c r="C26" i="7"/>
  <c r="C25" i="7"/>
  <c r="C24" i="7"/>
  <c r="C23" i="7"/>
  <c r="C22" i="7"/>
  <c r="B27" i="7"/>
  <c r="B26" i="7"/>
  <c r="B25" i="7"/>
  <c r="B24" i="7"/>
  <c r="B23" i="7"/>
  <c r="B22" i="7"/>
  <c r="B126" i="6"/>
  <c r="B127" i="6"/>
  <c r="B128" i="6"/>
  <c r="G66" i="6"/>
  <c r="G56" i="6"/>
  <c r="G55" i="6"/>
  <c r="G54" i="6"/>
  <c r="F66" i="6"/>
  <c r="F56" i="6"/>
  <c r="F55" i="6"/>
  <c r="F54" i="6"/>
  <c r="E66" i="6"/>
  <c r="E56" i="6"/>
  <c r="E55" i="6"/>
  <c r="E54" i="6"/>
  <c r="D66" i="6"/>
  <c r="D56" i="6"/>
  <c r="D55" i="6"/>
  <c r="D54" i="6"/>
  <c r="C66" i="6"/>
  <c r="C56" i="6"/>
  <c r="C55" i="6"/>
  <c r="C54" i="6"/>
  <c r="B66" i="6"/>
  <c r="B56" i="6"/>
  <c r="B55" i="6"/>
  <c r="B54" i="6"/>
  <c r="C30" i="6"/>
  <c r="C17" i="6"/>
  <c r="C16" i="6"/>
  <c r="C15" i="6"/>
  <c r="B30" i="6"/>
  <c r="B17" i="6"/>
  <c r="B16" i="6"/>
  <c r="B15" i="6"/>
  <c r="G65" i="6"/>
  <c r="G64" i="6"/>
  <c r="G63" i="6"/>
  <c r="G62" i="6"/>
  <c r="G61" i="6"/>
  <c r="G60" i="6"/>
  <c r="G59" i="6"/>
  <c r="G58" i="6"/>
  <c r="G57" i="6"/>
  <c r="G53" i="6"/>
  <c r="G52" i="6"/>
  <c r="G51" i="6"/>
  <c r="G50" i="6"/>
  <c r="G49" i="6"/>
  <c r="G48" i="6"/>
  <c r="G47" i="6"/>
  <c r="F65" i="6"/>
  <c r="F64" i="6"/>
  <c r="F63" i="6"/>
  <c r="F62" i="6"/>
  <c r="F61" i="6"/>
  <c r="F60" i="6"/>
  <c r="F59" i="6"/>
  <c r="F58" i="6"/>
  <c r="F57" i="6"/>
  <c r="F53" i="6"/>
  <c r="F52" i="6"/>
  <c r="F51" i="6"/>
  <c r="F50" i="6"/>
  <c r="F49" i="6"/>
  <c r="F48" i="6"/>
  <c r="F47" i="6"/>
  <c r="E65" i="6"/>
  <c r="E64" i="6"/>
  <c r="E63" i="6"/>
  <c r="E62" i="6"/>
  <c r="E61" i="6"/>
  <c r="E60" i="6"/>
  <c r="E59" i="6"/>
  <c r="E58" i="6"/>
  <c r="E57" i="6"/>
  <c r="E53" i="6"/>
  <c r="E52" i="6"/>
  <c r="E51" i="6"/>
  <c r="E50" i="6"/>
  <c r="E49" i="6"/>
  <c r="E48" i="6"/>
  <c r="E47" i="6"/>
  <c r="D65" i="6"/>
  <c r="D64" i="6"/>
  <c r="D63" i="6"/>
  <c r="D62" i="6"/>
  <c r="D61" i="6"/>
  <c r="D60" i="6"/>
  <c r="D59" i="6"/>
  <c r="D58" i="6"/>
  <c r="D57" i="6"/>
  <c r="D53" i="6"/>
  <c r="D52" i="6"/>
  <c r="D51" i="6"/>
  <c r="D50" i="6"/>
  <c r="D49" i="6"/>
  <c r="D48" i="6"/>
  <c r="D47" i="6"/>
  <c r="C65" i="6"/>
  <c r="C64" i="6"/>
  <c r="C63" i="6"/>
  <c r="C62" i="6"/>
  <c r="C61" i="6"/>
  <c r="C60" i="6"/>
  <c r="C59" i="6"/>
  <c r="C58" i="6"/>
  <c r="C57" i="6"/>
  <c r="C53" i="6"/>
  <c r="C52" i="6"/>
  <c r="C51" i="6"/>
  <c r="C50" i="6"/>
  <c r="C49" i="6"/>
  <c r="C48" i="6"/>
  <c r="C47" i="6"/>
  <c r="B65" i="6"/>
  <c r="B64" i="6"/>
  <c r="B63" i="6"/>
  <c r="B62" i="6"/>
  <c r="B61" i="6"/>
  <c r="B60" i="6"/>
  <c r="B59" i="6"/>
  <c r="B58" i="6"/>
  <c r="B57" i="6"/>
  <c r="B53" i="6"/>
  <c r="B52" i="6"/>
  <c r="B51" i="6"/>
  <c r="B50" i="6"/>
  <c r="B49" i="6"/>
  <c r="B48" i="6"/>
  <c r="B47" i="6"/>
  <c r="C29" i="6"/>
  <c r="C28" i="6"/>
  <c r="C26" i="6"/>
  <c r="C25" i="6"/>
  <c r="C23" i="6"/>
  <c r="C22" i="6"/>
  <c r="C21" i="6"/>
  <c r="C20" i="6"/>
  <c r="C19" i="6"/>
  <c r="C13" i="6"/>
  <c r="C12" i="6"/>
  <c r="C11" i="6"/>
  <c r="C10" i="6"/>
  <c r="C9" i="6"/>
  <c r="C7" i="6"/>
  <c r="C6" i="6"/>
  <c r="B29" i="6"/>
  <c r="B28" i="6"/>
  <c r="B26" i="6"/>
  <c r="B25" i="6"/>
  <c r="B23" i="6"/>
  <c r="B22" i="6"/>
  <c r="B21" i="6"/>
  <c r="B20" i="6"/>
  <c r="B19" i="6"/>
  <c r="B13" i="6"/>
  <c r="B12" i="6"/>
  <c r="B11" i="6"/>
  <c r="B10" i="6"/>
  <c r="B9" i="6"/>
  <c r="B7" i="6"/>
  <c r="B6" i="6"/>
  <c r="B125" i="6"/>
  <c r="E90" i="6"/>
  <c r="D90" i="6"/>
  <c r="C90" i="6"/>
  <c r="B90" i="6"/>
  <c r="E82" i="6"/>
  <c r="D82" i="6"/>
  <c r="C82" i="6"/>
  <c r="B82" i="6"/>
  <c r="G128" i="6"/>
  <c r="F128" i="6"/>
  <c r="E128" i="6"/>
  <c r="D128" i="6"/>
  <c r="C128" i="6"/>
  <c r="G127" i="6"/>
  <c r="F127" i="6"/>
  <c r="E127" i="6"/>
  <c r="D127" i="6"/>
  <c r="C127" i="6"/>
  <c r="G126" i="6"/>
  <c r="F126" i="6"/>
  <c r="E126" i="6"/>
  <c r="D126" i="6"/>
  <c r="C126" i="6"/>
  <c r="G125" i="6"/>
  <c r="F125" i="6"/>
  <c r="E125" i="6"/>
  <c r="D125" i="6"/>
  <c r="C125" i="6"/>
  <c r="G124" i="6"/>
  <c r="F124" i="6"/>
  <c r="E124" i="6"/>
  <c r="D124" i="6"/>
  <c r="C124" i="6"/>
  <c r="B124" i="6"/>
  <c r="G122" i="6"/>
  <c r="F122" i="6"/>
  <c r="E122" i="6"/>
  <c r="D122" i="6"/>
  <c r="C122" i="6"/>
  <c r="B122" i="6"/>
  <c r="G121" i="6"/>
  <c r="F121" i="6"/>
  <c r="E121" i="6"/>
  <c r="D121" i="6"/>
  <c r="C121" i="6"/>
  <c r="B121" i="6"/>
  <c r="G120" i="6"/>
  <c r="F120" i="6"/>
  <c r="E120" i="6"/>
  <c r="D120" i="6"/>
  <c r="C120" i="6"/>
  <c r="B120" i="6"/>
  <c r="G119" i="6"/>
  <c r="F119" i="6"/>
  <c r="E119" i="6"/>
  <c r="D119" i="6"/>
  <c r="C119" i="6"/>
  <c r="B119" i="6"/>
  <c r="G118" i="6"/>
  <c r="F118" i="6"/>
  <c r="E118" i="6"/>
  <c r="D118" i="6"/>
  <c r="C118" i="6"/>
  <c r="B118" i="6"/>
  <c r="G109" i="6"/>
  <c r="F109" i="6"/>
  <c r="E109" i="6"/>
  <c r="D109" i="6"/>
  <c r="C109" i="6"/>
  <c r="B109" i="6"/>
  <c r="G108" i="6"/>
  <c r="F108" i="6"/>
  <c r="E108" i="6"/>
  <c r="D108" i="6"/>
  <c r="C108" i="6"/>
  <c r="B108" i="6"/>
  <c r="G107" i="6"/>
  <c r="F107" i="6"/>
  <c r="E107" i="6"/>
  <c r="D107" i="6"/>
  <c r="C107" i="6"/>
  <c r="B107" i="6"/>
  <c r="G105" i="6"/>
  <c r="F105" i="6"/>
  <c r="E105" i="6"/>
  <c r="D105" i="6"/>
  <c r="C105" i="6"/>
  <c r="B105" i="6"/>
  <c r="G104" i="6"/>
  <c r="F104" i="6"/>
  <c r="E104" i="6"/>
  <c r="D104" i="6"/>
  <c r="C104" i="6"/>
  <c r="B104" i="6"/>
  <c r="G103" i="6"/>
  <c r="F103" i="6"/>
  <c r="E103" i="6"/>
  <c r="D103" i="6"/>
  <c r="C103" i="6"/>
  <c r="B103" i="6"/>
  <c r="G94" i="6"/>
  <c r="F94" i="6"/>
  <c r="E94" i="6"/>
  <c r="D94" i="6"/>
  <c r="C94" i="6"/>
  <c r="B94" i="6"/>
  <c r="G93" i="6"/>
  <c r="F93" i="6"/>
  <c r="E93" i="6"/>
  <c r="D93" i="6"/>
  <c r="C93" i="6"/>
  <c r="B93" i="6"/>
  <c r="G92" i="6"/>
  <c r="F92" i="6"/>
  <c r="E92" i="6"/>
  <c r="D92" i="6"/>
  <c r="C92" i="6"/>
  <c r="B92" i="6"/>
  <c r="G91" i="6"/>
  <c r="F91" i="6"/>
  <c r="E91" i="6"/>
  <c r="D91" i="6"/>
  <c r="C91" i="6"/>
  <c r="B91" i="6"/>
  <c r="G90" i="6"/>
  <c r="F90" i="6"/>
  <c r="G89" i="6"/>
  <c r="F89" i="6"/>
  <c r="E89" i="6"/>
  <c r="D89" i="6"/>
  <c r="C89" i="6"/>
  <c r="B89" i="6"/>
  <c r="G88" i="6"/>
  <c r="F88" i="6"/>
  <c r="E88" i="6"/>
  <c r="D88" i="6"/>
  <c r="C88" i="6"/>
  <c r="B88" i="6"/>
  <c r="G86" i="6"/>
  <c r="F86" i="6"/>
  <c r="E86" i="6"/>
  <c r="D86" i="6"/>
  <c r="C86" i="6"/>
  <c r="B86" i="6"/>
  <c r="G85" i="6"/>
  <c r="F85" i="6"/>
  <c r="E85" i="6"/>
  <c r="D85" i="6"/>
  <c r="C85" i="6"/>
  <c r="B85" i="6"/>
  <c r="G84" i="6"/>
  <c r="F84" i="6"/>
  <c r="E84" i="6"/>
  <c r="D84" i="6"/>
  <c r="C84" i="6"/>
  <c r="B84" i="6"/>
  <c r="G83" i="6"/>
  <c r="F83" i="6"/>
  <c r="E83" i="6"/>
  <c r="D83" i="6"/>
  <c r="C83" i="6"/>
  <c r="B83" i="6"/>
  <c r="G82" i="6"/>
  <c r="F82" i="6"/>
  <c r="G81" i="6"/>
  <c r="F81" i="6"/>
  <c r="E81" i="6"/>
  <c r="D81" i="6"/>
  <c r="C81" i="6"/>
  <c r="B81" i="6"/>
  <c r="G80" i="6"/>
  <c r="F80" i="6"/>
  <c r="E80" i="6"/>
  <c r="D80" i="6"/>
  <c r="C80" i="6"/>
  <c r="B8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Brandon Engelhardt</author>
  </authors>
  <commentList>
    <comment ref="B125" authorId="0" shapeId="0" xr:uid="{93DDB05E-209B-4CF6-A2C1-EF112D9CA61D}">
      <text>
        <r>
          <rPr>
            <b/>
            <sz val="9"/>
            <color indexed="81"/>
            <rFont val="Tahoma"/>
            <family val="2"/>
          </rPr>
          <t>Data artifact: this aggregate sums to 110 because four of the six East Passyunk tracts report negative or near-zero non-family HH in 1970 (tracts 24, 28.01, 28.02 negative; tract 23 only 61). These reflect LTDB interpolation errors when 1970 tract boundaries were crosswalked to 2010 boundaries via fractional weights. The 1980 jump to 3,233 is the more credible starting point.</t>
        </r>
      </text>
    </comment>
  </commentList>
</comments>
</file>

<file path=xl/sharedStrings.xml><?xml version="1.0" encoding="utf-8"?>
<sst xmlns="http://schemas.openxmlformats.org/spreadsheetml/2006/main" count="982" uniqueCount="277">
  <si>
    <t>Census Tract</t>
  </si>
  <si>
    <t>Neighborhood</t>
  </si>
  <si>
    <t>Corridor</t>
  </si>
  <si>
    <t>Decade</t>
  </si>
  <si>
    <t>Total Population</t>
  </si>
  <si>
    <t>Total Households</t>
  </si>
  <si>
    <t>Median Age</t>
  </si>
  <si>
    <t>% Under 18</t>
  </si>
  <si>
    <t>% 18-34</t>
  </si>
  <si>
    <t>% 35-64</t>
  </si>
  <si>
    <t>% 65+</t>
  </si>
  <si>
    <t>Family Households</t>
  </si>
  <si>
    <t>Non-Family Households</t>
  </si>
  <si>
    <t>HH with Children Under 18</t>
  </si>
  <si>
    <t>Median Household Income (2020$)</t>
  </si>
  <si>
    <t>Poverty Rate (%)</t>
  </si>
  <si>
    <t>% Bachelor's Degree or Higher</t>
  </si>
  <si>
    <t>Owner-Occupied Units</t>
  </si>
  <si>
    <t>Renter-Occupied Units</t>
  </si>
  <si>
    <t>% Owner-Occupied</t>
  </si>
  <si>
    <t>Median Home Value (2020$)</t>
  </si>
  <si>
    <t>% White</t>
  </si>
  <si>
    <t>% Black</t>
  </si>
  <si>
    <t>% Hispanic/Latino</t>
  </si>
  <si>
    <t>% Asian</t>
  </si>
  <si>
    <t>% Other/Two+ Races</t>
  </si>
  <si>
    <t>9.02</t>
  </si>
  <si>
    <t>Washington Square West</t>
  </si>
  <si>
    <t>South Street</t>
  </si>
  <si>
    <t>1970</t>
  </si>
  <si>
    <t>1980</t>
  </si>
  <si>
    <t>1990</t>
  </si>
  <si>
    <t>2000</t>
  </si>
  <si>
    <t>2010</t>
  </si>
  <si>
    <t>2020</t>
  </si>
  <si>
    <t>10.01</t>
  </si>
  <si>
    <t>Society Hill</t>
  </si>
  <si>
    <t>10.02</t>
  </si>
  <si>
    <t>11.02</t>
  </si>
  <si>
    <t>15</t>
  </si>
  <si>
    <t>Bella Vista</t>
  </si>
  <si>
    <t>16</t>
  </si>
  <si>
    <t>Queen Village</t>
  </si>
  <si>
    <t>17</t>
  </si>
  <si>
    <t>18</t>
  </si>
  <si>
    <t>23</t>
  </si>
  <si>
    <t>Passyunk Square</t>
  </si>
  <si>
    <t>East Passyunk</t>
  </si>
  <si>
    <t>24</t>
  </si>
  <si>
    <t>25</t>
  </si>
  <si>
    <t>Pennsport</t>
  </si>
  <si>
    <t>27.01</t>
  </si>
  <si>
    <t>28.01</t>
  </si>
  <si>
    <t>28.02</t>
  </si>
  <si>
    <t>29</t>
  </si>
  <si>
    <t>Section</t>
  </si>
  <si>
    <t>Details</t>
  </si>
  <si>
    <t>DATA SOURCES</t>
  </si>
  <si>
    <t>2020 (100% count)</t>
  </si>
  <si>
    <t>2020 Decennial Census, Demographic and Housing Characteristics (DHC) file, via Census API (api.census.gov/data/2020/dec/dhc). Tables: P1 (population), P5 (Hispanic/Latino by Race), P12 (Sex by Age), P20 (Household Type), H4 (Tenure).</t>
  </si>
  <si>
    <t>2020 (sample data)</t>
  </si>
  <si>
    <t>American Community Survey 2016-2020 5-year estimates, via Census API (api.census.gov/data/2020/acs/acs5). Tables: B01002 (Median Age), B19013 (Median HH Income), B17001 (Poverty), B15003 (Educational Attainment), B25077 (Median Home Value).</t>
  </si>
  <si>
    <t>2010 (100% count)</t>
  </si>
  <si>
    <t>2010 Decennial Census, Summary File 1 (SF1), via Census API (api.census.gov/data/2010/dec/sf1). Tables: P001 (population), P005 (Hispanic/Latino by Race), P012 (Sex by Age), P018 (Household Type), H004 (Tenure).</t>
  </si>
  <si>
    <t>2010 (sample data)</t>
  </si>
  <si>
    <t>American Community Survey 2006-2010 5-year estimates, via Census API (api.census.gov/data/2010/acs/acs5). Tables: B01002 (Median Age), B19013 (Median HH Income), B17001 (Poverty), B15002 (Sex by Educational Attainment), B25077 (Median Home Value).</t>
  </si>
  <si>
    <t>1970-2000</t>
  </si>
  <si>
    <t>Longitudinal Tract Data Base (LTDB) from Brown University (Logan, Xu, and Stults, 2014). Pre-standardized data files with population counts, race/ethnicity, tenure, household composition, income, education, poverty, and home values interpolated to 2010 tract boundaries. Since all 16 study tracts have identical boundaries in 2010 and 2020 (confirmed via Census 2010-to-2020 relationship file), LTDB data was used directly without additional crosswalking.</t>
  </si>
  <si>
    <t>GEOGRAPHIC NORMALIZATION</t>
  </si>
  <si>
    <t>Tract boundaries</t>
  </si>
  <si>
    <t>All data normalized to 2020 Census tract boundaries. 2010 tracts were mapped to 2020 using Census Bureau 2010-to-2020 relationship files. 1970-2000 tracts normalized via NHGIS crosswalk files (to 2010) then Census 2010-to-2020 relationship files.</t>
  </si>
  <si>
    <t>Philadelphia County</t>
  </si>
  <si>
    <t>FIPS code 42101 (State 42 = Pennsylvania, County 101 = Philadelphia)</t>
  </si>
  <si>
    <t>Tract FIPS format</t>
  </si>
  <si>
    <t>6-digit codes with implied decimal between digits 4 and 5 (e.g., tract 9.02 = FIPS 000902)</t>
  </si>
  <si>
    <t>INFLATION ADJUSTMENT</t>
  </si>
  <si>
    <t>Method</t>
  </si>
  <si>
    <t>All dollar values (median household income, median home value) adjusted to 2020 dollars using CPI-U annual averages.</t>
  </si>
  <si>
    <t>CPI-U Multipliers</t>
  </si>
  <si>
    <t>1970: x7.07, 1980: x3.32, 1990: x2.10, 2000: x1.59, 2010: x1.25, 2020: x1.00 (base year)</t>
  </si>
  <si>
    <t>Source</t>
  </si>
  <si>
    <t>Bureau of Labor Statistics, Consumer Price Index for All Urban Consumers (CPI-U), U.S. city average, all items.</t>
  </si>
  <si>
    <t>ACS 2016-2020 note</t>
  </si>
  <si>
    <t>ACS 5-year estimates span 2016-2020; dollar values are in survey-period dollars (approximately 2018). No additional adjustment applied as the difference is minimal (~3%).</t>
  </si>
  <si>
    <t>ACS 2006-2010 note</t>
  </si>
  <si>
    <t>ACS 5-year estimates span 2006-2010; dollar values adjusted using x1.25 CPI multiplier (2010 base).</t>
  </si>
  <si>
    <t>AGGREGATION METHOD</t>
  </si>
  <si>
    <t>Count variables</t>
  </si>
  <si>
    <t>Population, households, housing units: summed across tracts within each neighborhood/corridor.</t>
  </si>
  <si>
    <t>Percentage variables</t>
  </si>
  <si>
    <t>Computed from summed numerators and denominators across tracts (equivalent to population-weighted or universe-weighted average).</t>
  </si>
  <si>
    <t>Median values</t>
  </si>
  <si>
    <t>Approximated using population-weighted average of tract medians. This is standard practice but not a true median. Noted as approximate in column headers.</t>
  </si>
  <si>
    <t>RACE/ETHNICITY DEFINITIONS</t>
  </si>
  <si>
    <t>Categories</t>
  </si>
  <si>
    <t>% White = Non-Hispanic White alone; % Black = Non-Hispanic Black or African American alone; % Asian = Non-Hispanic Asian alone; % Hispanic/Latino = Hispanic or Latino of any race; % Other/Two+ = Non-Hispanic American Indian/Alaska Native + Native Hawaiian/Other Pacific Islander + Some Other Race + Two or More Races.</t>
  </si>
  <si>
    <t>1970 note</t>
  </si>
  <si>
    <t>Hispanic/Latino as a separate category was not consistently collected until 1980. 1970 race data uses available categories. [TO BE DOCUMENTED with NHGIS data]</t>
  </si>
  <si>
    <t>HOUSEHOLD COMPOSITION</t>
  </si>
  <si>
    <t>2020 definition</t>
  </si>
  <si>
    <t>Family HH includes married-couple, cohabiting-couple, and single-householder households with own children or relatives. Non-family HH = householder living alone or with non-relatives only. Note: 2020 Census added 'cohabiting couple' as a new category.</t>
  </si>
  <si>
    <t>2010 definition</t>
  </si>
  <si>
    <t>Family HH = P018002 (Census definition: householder and one or more related persons). Non-family = P018007.</t>
  </si>
  <si>
    <t>Cross-decade note</t>
  </si>
  <si>
    <t>The 2020 Census reclassified some household types (adding cohabiting couples). This may cause minor discontinuities in family/non-family counts vs. prior decades.</t>
  </si>
  <si>
    <t>DATA GAPS &amp; LIMITATIONS</t>
  </si>
  <si>
    <t>1970-2000 data</t>
  </si>
  <si>
    <t>Pending NHGIS extract download and processing. Cells are blank until data is added.</t>
  </si>
  <si>
    <t>ACS margins of error</t>
  </si>
  <si>
    <t>ACS 5-year estimates have margins of error, especially for small tracts. MOEs not shown but available from Census API.</t>
  </si>
  <si>
    <t>Median approximation</t>
  </si>
  <si>
    <t>Neighborhood and corridor median values are approximations (weighted averages of tract medians), not true medians.</t>
  </si>
  <si>
    <t>Boundary changes</t>
  </si>
  <si>
    <t>Tract boundaries changed between censuses. Crosswalk normalization introduces small interpolation errors, especially for 1970-1980 tracts that split or merged.</t>
  </si>
  <si>
    <t>LTDB DATA NOTES</t>
  </si>
  <si>
    <t>Longitudinal Tract Data Base (LTDB), Brown University. URL: https://s4.ad.brown.edu/projects/diversity/researcher/ltdb.htm</t>
  </si>
  <si>
    <t>Boundary normalization</t>
  </si>
  <si>
    <t>LTDB interpolates historical tract data to 2010 boundaries using Census block-level crosswalks. Values are floating-point estimates, rounded to whole numbers in this workbook.</t>
  </si>
  <si>
    <t>1970 race/ethnicity</t>
  </si>
  <si>
    <t>Hispanic/Latino as a separate category was not collected in 1970. '% White' for 1970 includes Hispanic whites. '% Hispanic/Latino' is blank for 1970.</t>
  </si>
  <si>
    <t>Age groups</t>
  </si>
  <si>
    <t>LTDB provides Under 18 and 60+ age groups. '% 65+' column contains 60+ for 1970-2000 (not exactly 65+). '% 18-34' and '% 35-64' are blank for 1970-2000 (not available from LTDB; would require NHGIS detailed age tables).</t>
  </si>
  <si>
    <t>Median age</t>
  </si>
  <si>
    <t>Not available from LTDB for 1970-2000. Blank cells.</t>
  </si>
  <si>
    <t>HH with children</t>
  </si>
  <si>
    <t>Income adjustment</t>
  </si>
  <si>
    <t>LTDB reports nominal dollars. Adjusted to 2020$ using CPI-U multipliers: 1970 x7.07, 1980 x3.32, 1990 x2.10, 2000 x1.59.</t>
  </si>
  <si>
    <t>2010-2020 boundary check</t>
  </si>
  <si>
    <t>All 16 tracts confirmed UNCHANGED between 2010 and 2020 (100% area overlap per Census Bureau tract relationship file for PA). Only negligible slivers (&lt;4%) of tracts 17 and 25 were carved into new tract 366 at the Delaware River waterfront.</t>
  </si>
  <si>
    <t>NHGIS AGE DATA (1990-2000)</t>
  </si>
  <si>
    <t>NHGIS Time Series Table CW3: Persons by Age [22], geographically standardized to 2010 tract boundaries. Covers 1990 and 2000.</t>
  </si>
  <si>
    <t>% Under 18 = sum of &lt;5, 5-9, 10-14, 15-17. % 18-34 = sum of 18-19, 20, 21, 22-24, 25-29, 30-34. % 35-64 = sum of 35-39 through 62-64. % 65+ = sum of 65-69 through 85+.</t>
  </si>
  <si>
    <t>Median age (1990-2000)</t>
  </si>
  <si>
    <t>Estimated via linear interpolation within the median age bracket from the 22-category age distribution. This is an approximation, not a true median from microdata.</t>
  </si>
  <si>
    <t>Replaces LTDB</t>
  </si>
  <si>
    <t>NHGIS age data replaces the LTDB 60+ approximation for 1990 and 2000. The % 65+ column now shows true 65+ for 1990, 2000, 2010, 2020. It still shows 60+ for 1970 and 1980 (LTDB only).</t>
  </si>
  <si>
    <t>CY1 table</t>
  </si>
  <si>
    <t>NHGIS Table CY1 (Persons in Households by Household Type by Relationship) was downloaded but provides person counts by relationship type, not direct household-with-children counts. HH with Children Under 18 remains blank for 1970-2000.</t>
  </si>
  <si>
    <t>NHGIS B57 AGE DATA (1970-1980)</t>
  </si>
  <si>
    <t>NHGIS Time Series Table B57: Persons by Age [18], nominal geography (original-year tract boundaries). Covers 1970 and 1980.</t>
  </si>
  <si>
    <t>Crosswalk</t>
  </si>
  <si>
    <t>LTDB crosswalk files (Brown University) used to convert original-year tract counts to 2010 tract boundaries via population-weighted interpolation. Weights indicate what fraction of each source tract's population falls within each 2010 target tract.</t>
  </si>
  <si>
    <t>% Under 18 = Under 5 + 5-9 + 10-14 + 15-17. % 18-34 = 18-19 + 20 + 21 + 22-24 + 25-29 + 30-34. % 35-64 = 35-44 + 45-54 + 55-59 + 60-61 + 62-64. % 65+ = 65-74 + 75-84 + 85+.</t>
  </si>
  <si>
    <t>Median age (1970-1980)</t>
  </si>
  <si>
    <t>Estimated via linear interpolation within the median bracket from the 18-category age distribution. Note: B57 uses wider brackets (35-44, 45-54, 65-74, 75-84) than CW3 (5-year brackets), so median age estimates for 1970-1980 are somewhat less precise than for 1990+.</t>
  </si>
  <si>
    <t>Tract boundary changes</t>
  </si>
  <si>
    <t>5 of 16 tracts (15, 18, 23, 24, 29) had identical boundaries in 1970/1980/2010 (crosswalk weight ~1.0). The remaining 11 tracts required interpolation: tracts 9, 10, 11, 27, 28 were split into sub-tracts between 1980 and 2010; tracts 16, 17, 25 had minor boundary adjustments.</t>
  </si>
  <si>
    <t>Replaces LTDB 60+</t>
  </si>
  <si>
    <t>The % 65+ column now shows true 65+ for all decades (1970-2020). Previously 1970-1980 showed LTDB's 60+ approximation.</t>
  </si>
  <si>
    <t>Column Name</t>
  </si>
  <si>
    <t>Definition</t>
  </si>
  <si>
    <t>Universe</t>
  </si>
  <si>
    <t>Source Tables</t>
  </si>
  <si>
    <t>Available Decades</t>
  </si>
  <si>
    <t>Total resident population</t>
  </si>
  <si>
    <t>Total population</t>
  </si>
  <si>
    <t>P1 (2020 DHC), P001 (2010 SF1), NHGIS equiv. (1970-2000)</t>
  </si>
  <si>
    <t>1970-2020</t>
  </si>
  <si>
    <t>Total occupied housing units (= households)</t>
  </si>
  <si>
    <t>Occupied housing units</t>
  </si>
  <si>
    <t>P20 (2020 DHC), P018 (2010 SF1)</t>
  </si>
  <si>
    <t>Median age of the population</t>
  </si>
  <si>
    <t>B01002 (ACS 5-yr)</t>
  </si>
  <si>
    <t>2010, 2020</t>
  </si>
  <si>
    <t>Percent of population under 18 years old</t>
  </si>
  <si>
    <t>P12 (DHC/SF1) computed from sex-by-age</t>
  </si>
  <si>
    <t>Percent of population aged 18-34</t>
  </si>
  <si>
    <t>Percent of population aged 35-64</t>
  </si>
  <si>
    <t>Percent of population aged 65 and over</t>
  </si>
  <si>
    <t>Count of family households (householder with related persons)</t>
  </si>
  <si>
    <t>Count of non-family households (living alone or with non-relatives)</t>
  </si>
  <si>
    <t>Households with own children under 18 years</t>
  </si>
  <si>
    <t>P20 (2020 DHC), P020 (2010 SF1)</t>
  </si>
  <si>
    <t>Median household income, adjusted to 2020 dollars via CPI-U</t>
  </si>
  <si>
    <t>Households</t>
  </si>
  <si>
    <t>B19013 (ACS 5-yr), Decennial long form (1970-2000)</t>
  </si>
  <si>
    <t>Percent of population below poverty level</t>
  </si>
  <si>
    <t>Population for whom poverty status is determined</t>
  </si>
  <si>
    <t>B17001 (ACS 5-yr), Decennial long form (1970-2000)</t>
  </si>
  <si>
    <t>Percent of adults 25+ with bachelor's, master's, professional, or doctorate degree</t>
  </si>
  <si>
    <t>Population 25 years and over</t>
  </si>
  <si>
    <t>B15003/B15002 (ACS 5-yr), Decennial long form (1970-2000)</t>
  </si>
  <si>
    <t>Count of owner-occupied housing units</t>
  </si>
  <si>
    <t>H4 (2020 DHC), H004 (2010 SF1)</t>
  </si>
  <si>
    <t>Count of renter-occupied housing units</t>
  </si>
  <si>
    <t>Percent of occupied units that are owner-occupied</t>
  </si>
  <si>
    <t>Computed from owner / total occupied</t>
  </si>
  <si>
    <t>Median value of owner-occupied housing units, adjusted to 2020 dollars</t>
  </si>
  <si>
    <t>Owner-occupied housing units</t>
  </si>
  <si>
    <t>B25077 (ACS 5-yr), Decennial long form (1970-2000)</t>
  </si>
  <si>
    <t>Percent Non-Hispanic White alone</t>
  </si>
  <si>
    <t>P5 (2020 DHC), P005 (2010 SF1)</t>
  </si>
  <si>
    <t>Percent Non-Hispanic Black or African American alone</t>
  </si>
  <si>
    <t>Percent Hispanic or Latino of any race</t>
  </si>
  <si>
    <t>1980-2020 (limited 1970)</t>
  </si>
  <si>
    <t>Percent Non-Hispanic Asian alone</t>
  </si>
  <si>
    <t>Percent Non-Hispanic AIAN + NHOPI + Some Other Race + Two or More Races</t>
  </si>
  <si>
    <t>Population &amp; Households</t>
  </si>
  <si>
    <t xml:space="preserve">  Total population</t>
  </si>
  <si>
    <t xml:space="preserve">  Total households</t>
  </si>
  <si>
    <t>Age</t>
  </si>
  <si>
    <t xml:space="preserve">  Median age (years)</t>
  </si>
  <si>
    <t xml:space="preserve">  Share under 18</t>
  </si>
  <si>
    <t xml:space="preserve">  Share aged 18 to 34</t>
  </si>
  <si>
    <t xml:space="preserve">  Share aged 35 to 64</t>
  </si>
  <si>
    <t xml:space="preserve">  Share aged 65 and over</t>
  </si>
  <si>
    <t>Income &amp; Education</t>
  </si>
  <si>
    <t xml:space="preserve">  Median household income (2020$)</t>
  </si>
  <si>
    <t xml:space="preserve">  Poverty rate</t>
  </si>
  <si>
    <t xml:space="preserve">  Adults 25+ with bachelor's degree or higher</t>
  </si>
  <si>
    <t>Race &amp; Ethnicity</t>
  </si>
  <si>
    <t xml:space="preserve">  White alone (non-Hispanic)</t>
  </si>
  <si>
    <t xml:space="preserve">  Black alone (non-Hispanic)</t>
  </si>
  <si>
    <t xml:space="preserve">  Asian alone (non-Hispanic)</t>
  </si>
  <si>
    <t xml:space="preserve">  Hispanic or Latino (any race)</t>
  </si>
  <si>
    <t xml:space="preserve">  Other or two or more races</t>
  </si>
  <si>
    <t xml:space="preserve">  Single-person households (proxy: non-family HH)</t>
  </si>
  <si>
    <t xml:space="preserve">  Family households with children under 18</t>
  </si>
  <si>
    <t>Housing Tenure</t>
  </si>
  <si>
    <t xml:space="preserve">  Owner-occupied share</t>
  </si>
  <si>
    <t xml:space="preserve">  Renter-occupied share</t>
  </si>
  <si>
    <t xml:space="preserve">  Median home value (2020$)</t>
  </si>
  <si>
    <t>Notes:</t>
  </si>
  <si>
    <t>─────────────────────────────────────────────────────────────────────────</t>
  </si>
  <si>
    <t>Washington Sq West</t>
  </si>
  <si>
    <t>Total households</t>
  </si>
  <si>
    <t>Median age (years)</t>
  </si>
  <si>
    <t>Share under 18</t>
  </si>
  <si>
    <t>Share aged 18 to 34</t>
  </si>
  <si>
    <t>Share aged 35 to 64</t>
  </si>
  <si>
    <t>Share aged 65 and over</t>
  </si>
  <si>
    <t>Median household income (2020$)</t>
  </si>
  <si>
    <t>Poverty rate</t>
  </si>
  <si>
    <t>Adults 25+ with bachelor's degree or higher</t>
  </si>
  <si>
    <t>White alone (non-Hispanic)</t>
  </si>
  <si>
    <t>Black alone (non-Hispanic)</t>
  </si>
  <si>
    <t>Asian alone (non-Hispanic)</t>
  </si>
  <si>
    <t>Hispanic or Latino (any race)</t>
  </si>
  <si>
    <t>Other or two or more races</t>
  </si>
  <si>
    <t>Family HH with children under 18 (% of total HH)</t>
  </si>
  <si>
    <t>Non-family HH (proxy: single-person, % of total HH)</t>
  </si>
  <si>
    <t>Owner-occupied share</t>
  </si>
  <si>
    <t>Renter-occupied share</t>
  </si>
  <si>
    <t>Median home value (2020$)</t>
  </si>
  <si>
    <t>Table 3.4 Population &amp; Age, 1970–2020</t>
  </si>
  <si>
    <t>Surrounding population and age structure by corridor and decade</t>
  </si>
  <si>
    <t>Table 3.5 Economic Profile, 1970–2020</t>
  </si>
  <si>
    <t>Income, poverty, and educational attainment by corridor and decade</t>
  </si>
  <si>
    <t>Table 3.6 Household &amp; Tenure, 1970–2020</t>
  </si>
  <si>
    <t>Household composition and housing tenure by corridor and decade</t>
  </si>
  <si>
    <t xml:space="preserve">  Family households</t>
  </si>
  <si>
    <t xml:space="preserve">  Non-family households</t>
  </si>
  <si>
    <t>Note: Median age for 1970–2000 is estimated by linear interpolation within the median bracket from NHGIS detailed age tables (B57 for 1970–1980; CW3 for 1990–2000); 2010 and 2020 are from ACS B01002. 1970–1980 estimates are slightly less precise than 1990+ due to wider source brackets.</t>
  </si>
  <si>
    <t>Notes: HH with children under 18 only available for 2010 and 2020 (LTDB does not break out HH with children for 1970–2000).</t>
  </si>
  <si>
    <t>East Passyunk 1970 non-family HH (110) is a known LTDB interpolation artifact: four of six tracts return negative or near-zero values from the 1970-to-2010 boundary crosswalk. Treat the 1980 value (3,233) as the practical baseline; the 1970–1980 jump is not a real demographic shift.</t>
  </si>
  <si>
    <t>2023</t>
  </si>
  <si>
    <t>Table 3.2 Baseline Demographic Comparison between South Street and East Passyunk, 2023</t>
  </si>
  <si>
    <t>Table 3.3 Baseline Demographic Comparison by Neighborhood, 2023</t>
  </si>
  <si>
    <t>2023 demographic profile by neighborhood, grouped by commercial corridor</t>
  </si>
  <si>
    <t>Source: Author's calculations from U.S. Census Bureau, American Community Survey 2019–2023 5-Year Estimates. South Street neighborhoods include 9 tracts (9.02, 10.01, 10.02, 11.02, 15, 16, 17, 18, 25); East Passyunk neighborhoods include 6 tracts (23, 24, 27.01, 28.01, 28.02, 29). Counts summed across tracts; shares computed as summed numerators over summed denominators. Median age weighted by population, median household income weighted by households, and median home value weighted by owner-occupied units. Dollar figures shown in 2020 dollars, deflated from 2023 dollars using the U.S. Bureau of Labor Statistics CPI-U. Non-family households (householders living alone or with non-relatives only) shown as the closest available proxy for single-person households.</t>
  </si>
  <si>
    <t>Source: Author's calculations from U.S. Census Bureau, American Community Survey 2019–2023 5-Year Estimates, aggregated to neighborhoods on the "By Neighborhood" sheet. Bella Vista shown here covers only the South Street–side tracts (15, 18); a separate Bella Vista portion (tract 24) is included in the East Passyunk corridor totals. Pennsport shown here covers only the East Passyunk–side tracts (27.01, 28.01); the South Street–side tract (25) is not included in this column. Counts summed across tracts; shares computed as summed numerators over summed denominators. Median age weighted by population, median household income weighted by households, and median home value weighted by owner-occupied units. Dollar figures shown in 2020 dollars, deflated from 2023 dollars using the U.S. Bureau of Labor Statistics CPI-U. Non-family households (householders living alone or with non-relatives only) shown as the closest available proxy for single-person households.</t>
  </si>
  <si>
    <t>Adults 25+ with bachelor's or higher</t>
  </si>
  <si>
    <t>3. Median home value (2020 dollars), surrounding neighborhoods, 1970 to 2020</t>
  </si>
  <si>
    <t>Source: U.S. Census Bureau, Decennial Census 1970–2000 (LTDB-harmonized) and ACS 2016–2020 5-Year Estimates. Values deflated to 2020 dollars using CPI-U.</t>
  </si>
  <si>
    <t xml:space="preserve">  South Street</t>
  </si>
  <si>
    <t xml:space="preserve">  East Passyunk</t>
  </si>
  <si>
    <t>2. Median age over time, surrounding neighborhoods, 1970 to 2020</t>
  </si>
  <si>
    <t>Note: Median age is population-weighted across constituent tracts. NHGIS-derived median age applied for 1970–2000 (LTDB does not publish median age directly). Source: U.S. Census Bureau, Decennial Census 1970–2010 and ACS 2016–2020 5-Year Estimates.</t>
  </si>
  <si>
    <t>1. Total population and renter-occupied units, surrounding neighborhoods, 1970 to 2023</t>
  </si>
  <si>
    <t>South St. pop.</t>
  </si>
  <si>
    <t>East Passyunk pop.</t>
  </si>
  <si>
    <t>South St. renters</t>
  </si>
  <si>
    <t>East Passyunk renters</t>
  </si>
  <si>
    <t>Change, 1970–2023:</t>
  </si>
  <si>
    <t>population</t>
  </si>
  <si>
    <t>renter-occupied units</t>
  </si>
  <si>
    <t>Note: Bars (left axis) show total population; lines (right axis) show renter-occupied housing units. Source: U.S. Census Bureau, Decennial Census 1970–2020 (LTDB-harmonized 1970–2000) and ACS 2019–2023 5-Year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</si>
</sst>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
    <numFmt numFmtId="167" formatCode="&quot;$&quot;#,##0"/>
    <numFmt numFmtId="168" formatCode="\+0.0%;\-0.0%;0.0%"/>
  </numFmts>
  <fonts count="36" x14ac:knownFonts="1">
    <font>
      <sz val="11"/>
      <color theme="1"/>
      <name val="Calibri"/>
      <family val="2"/>
      <scheme val="minor"/>
    </font>
    <font>
      <b/>
      <sz val="10"/>
      <name val="Arial"/>
    </font>
    <font>
      <sz val="10"/>
      <name val="Arial"/>
    </font>
    <font>
      <b/>
      <sz val="14"/>
      <color theme="1"/>
      <name val="Times New Roman"/>
      <family val="1"/>
    </font>
    <font>
      <sz val="10"/>
      <color theme="1"/>
      <name val="Times New Roman"/>
      <family val="1"/>
    </font>
    <font>
      <i/>
      <sz val="10"/>
      <color theme="1"/>
      <name val="Times New Roman"/>
      <family val="1"/>
    </font>
    <font>
      <b/>
      <sz val="10"/>
      <color theme="1"/>
      <name val="Times New Roman"/>
      <family val="1"/>
    </font>
    <font>
      <b/>
      <sz val="10"/>
      <color rgb="FF663578"/>
      <name val="Times New Roman"/>
      <family val="1"/>
    </font>
    <font>
      <b/>
      <sz val="10"/>
      <color rgb="FFE8563E"/>
      <name val="Times New Roman"/>
      <family val="1"/>
    </font>
    <font>
      <b/>
      <i/>
      <sz val="10"/>
      <color theme="1"/>
      <name val="Times New Roman"/>
      <family val="1"/>
    </font>
    <font>
      <sz val="9"/>
      <color theme="1"/>
      <name val="Times New Roman"/>
      <family val="1"/>
    </font>
    <font>
      <b/>
      <sz val="9"/>
      <color theme="1"/>
      <name val="Times New Roman"/>
      <family val="1"/>
    </font>
    <font>
      <i/>
      <sz val="9"/>
      <color theme="1"/>
      <name val="Times New Roman"/>
      <family val="1"/>
    </font>
    <font>
      <sz val="8"/>
      <color rgb="FFD9D9D9"/>
      <name val="Times New Roman"/>
      <family val="1"/>
    </font>
    <font>
      <b/>
      <sz val="10"/>
      <color rgb="FFFFFFFF"/>
      <name val="Times New Roman"/>
      <family val="1"/>
    </font>
    <font>
      <i/>
      <sz val="8"/>
      <color theme="1"/>
      <name val="Times New Roman"/>
      <family val="1"/>
    </font>
    <font>
      <b/>
      <sz val="8.5"/>
      <color theme="1"/>
      <name val="Times New Roman"/>
      <family val="1"/>
    </font>
    <font>
      <i/>
      <sz val="8"/>
      <color rgb="FFC00000"/>
      <name val="Times New Roman"/>
      <family val="1"/>
    </font>
    <font>
      <b/>
      <sz val="9"/>
      <color indexed="81"/>
      <name val="Tahoma"/>
      <family val="2"/>
    </font>
    <font>
      <sz val="10"/>
      <name val="Arial"/>
      <family val="2"/>
    </font>
    <font>
      <sz val="10"/>
      <color rgb="FF000000"/>
      <name val="Arial"/>
      <family val="2"/>
    </font>
    <font>
      <b/>
      <sz val="8.5"/>
      <color rgb="FFFFFFFF"/>
      <name val="Times New Roman"/>
      <family val="1"/>
    </font>
    <font>
      <sz val="8.5"/>
      <color theme="1"/>
      <name val="Times New Roman"/>
      <family val="1"/>
    </font>
    <font>
      <b/>
      <sz val="11"/>
      <color theme="1"/>
      <name val="Times New Roman"/>
      <family val="1"/>
    </font>
    <font>
      <i/>
      <sz val="7.5"/>
      <color theme="1"/>
      <name val="Times New Roman"/>
      <family val="1"/>
    </font>
    <font>
      <b/>
      <i/>
      <sz val="7.5"/>
      <color theme="1"/>
      <name val="Times New Roman"/>
      <family val="1"/>
    </font>
    <font>
      <sz val="10"/>
      <color rgb="FF000000"/>
      <name val="Times New Roman"/>
      <family val="1"/>
    </font>
    <font>
      <b/>
      <sz val="10"/>
      <color rgb="FF000000"/>
      <name val="Times New Roman"/>
      <family val="1"/>
    </font>
    <font>
      <sz val="10"/>
      <color theme="0" tint="-4.9989318521683403E-2"/>
      <name val="Times New Roman"/>
      <family val="1"/>
    </font>
    <font>
      <sz val="11"/>
      <color theme="1"/>
      <name val="Times New Roman"/>
      <family val="1"/>
    </font>
    <font>
      <sz val="9"/>
      <color rgb="FF595959"/>
      <name val="Times New Roman"/>
      <family val="1"/>
    </font>
    <font>
      <i/>
      <sz val="9"/>
      <color rgb="FF595959"/>
      <name val="Times New Roman"/>
      <family val="1"/>
    </font>
    <font>
      <b/>
      <sz val="9"/>
      <color rgb="FF663578"/>
      <name val="Times New Roman"/>
      <family val="1"/>
    </font>
    <font>
      <b/>
      <sz val="9"/>
      <color rgb="FFE8563E"/>
      <name val="Times New Roman"/>
      <family val="1"/>
    </font>
    <font>
      <sz val="8"/>
      <color rgb="FFA6A6A6"/>
      <name val="Times New Roman"/>
      <family val="1"/>
    </font>
    <font>
      <b/>
      <sz val="8"/>
      <color rgb="FFA6A6A6"/>
      <name val="Times New Roman"/>
      <family val="1"/>
    </font>
  </fonts>
  <fills count="10">
    <fill>
      <patternFill patternType="none"/>
    </fill>
    <fill>
      <patternFill patternType="gray125"/>
    </fill>
    <fill>
      <patternFill patternType="solid">
        <fgColor rgb="FFD6E4F0"/>
        <bgColor rgb="FFD6E4F0"/>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663578"/>
        <bgColor indexed="64"/>
      </patternFill>
    </fill>
    <fill>
      <patternFill patternType="solid">
        <fgColor rgb="FFE8563E"/>
        <bgColor indexed="64"/>
      </patternFill>
    </fill>
    <fill>
      <patternFill patternType="solid">
        <fgColor rgb="FFBFBFBF"/>
        <bgColor indexed="64"/>
      </patternFill>
    </fill>
    <fill>
      <patternFill patternType="solid">
        <fgColor rgb="FFF2F2F2"/>
        <bgColor indexed="64"/>
      </patternFill>
    </fill>
  </fills>
  <borders count="8">
    <border>
      <left/>
      <right/>
      <top/>
      <bottom/>
      <diagonal/>
    </border>
    <border>
      <left/>
      <right/>
      <top style="thin">
        <color indexed="64"/>
      </top>
      <bottom/>
      <diagonal/>
    </border>
    <border>
      <left/>
      <right/>
      <top/>
      <bottom style="thin">
        <color auto="1"/>
      </bottom>
      <diagonal/>
    </border>
    <border>
      <left/>
      <right/>
      <top/>
      <bottom style="medium">
        <color auto="1"/>
      </bottom>
      <diagonal/>
    </border>
    <border>
      <left/>
      <right/>
      <top style="thin">
        <color auto="1"/>
      </top>
      <bottom style="medium">
        <color auto="1"/>
      </bottom>
      <diagonal/>
    </border>
    <border>
      <left/>
      <right/>
      <top/>
      <bottom style="double">
        <color auto="1"/>
      </bottom>
      <diagonal/>
    </border>
    <border>
      <left/>
      <right/>
      <top style="double">
        <color auto="1"/>
      </top>
      <bottom/>
      <diagonal/>
    </border>
    <border>
      <left/>
      <right/>
      <top/>
      <bottom style="thin">
        <color rgb="FFD9D9D9"/>
      </bottom>
      <diagonal/>
    </border>
  </borders>
  <cellStyleXfs count="1">
    <xf numFmtId="0" fontId="0" fillId="0" borderId="0"/>
  </cellStyleXfs>
  <cellXfs count="107">
    <xf numFmtId="0" fontId="0" fillId="0" borderId="0" xfId="0"/>
    <xf numFmtId="0" fontId="1" fillId="2" borderId="0" xfId="0" applyFont="1" applyFill="1" applyAlignment="1">
      <alignment horizontal="center" wrapText="1"/>
    </xf>
    <xf numFmtId="0" fontId="2" fillId="0" borderId="0" xfId="0" applyFont="1"/>
    <xf numFmtId="49" fontId="2" fillId="0" borderId="0" xfId="0" applyNumberFormat="1" applyFont="1"/>
    <xf numFmtId="3" fontId="2" fillId="0" borderId="0" xfId="0" applyNumberFormat="1" applyFont="1"/>
    <xf numFmtId="164" fontId="2" fillId="0" borderId="0" xfId="0" applyNumberFormat="1" applyFont="1"/>
    <xf numFmtId="165" fontId="2" fillId="0" borderId="0" xfId="0" applyNumberFormat="1" applyFont="1"/>
    <xf numFmtId="166" fontId="2" fillId="0" borderId="0" xfId="0" applyNumberFormat="1" applyFont="1"/>
    <xf numFmtId="0" fontId="1" fillId="2" borderId="0" xfId="0" applyFont="1" applyFill="1"/>
    <xf numFmtId="0" fontId="2" fillId="2" borderId="0" xfId="0" applyFont="1" applyFill="1" applyAlignment="1">
      <alignment wrapText="1"/>
    </xf>
    <xf numFmtId="0" fontId="2" fillId="0" borderId="0" xfId="0" applyFont="1" applyAlignment="1">
      <alignment wrapText="1"/>
    </xf>
    <xf numFmtId="0" fontId="1" fillId="0" borderId="0" xfId="0" applyFont="1"/>
    <xf numFmtId="0" fontId="2" fillId="3" borderId="0" xfId="0" applyFont="1" applyFill="1"/>
    <xf numFmtId="49" fontId="2" fillId="3" borderId="0" xfId="0" applyNumberFormat="1" applyFont="1" applyFill="1"/>
    <xf numFmtId="3" fontId="2" fillId="3" borderId="0" xfId="0" applyNumberFormat="1" applyFont="1" applyFill="1"/>
    <xf numFmtId="164" fontId="2" fillId="3" borderId="0" xfId="0" applyNumberFormat="1" applyFont="1" applyFill="1"/>
    <xf numFmtId="165" fontId="2" fillId="3" borderId="0" xfId="0" applyNumberFormat="1" applyFont="1" applyFill="1"/>
    <xf numFmtId="166" fontId="2" fillId="3" borderId="0" xfId="0" applyNumberFormat="1" applyFont="1" applyFill="1"/>
    <xf numFmtId="0" fontId="0" fillId="3" borderId="0" xfId="0" applyFill="1"/>
    <xf numFmtId="0" fontId="2" fillId="3" borderId="1" xfId="0" applyFont="1" applyFill="1" applyBorder="1"/>
    <xf numFmtId="49" fontId="2" fillId="3" borderId="1" xfId="0" applyNumberFormat="1" applyFont="1" applyFill="1" applyBorder="1"/>
    <xf numFmtId="3" fontId="2" fillId="3" borderId="1" xfId="0" applyNumberFormat="1" applyFont="1" applyFill="1" applyBorder="1"/>
    <xf numFmtId="164" fontId="2" fillId="3" borderId="1" xfId="0" applyNumberFormat="1" applyFont="1" applyFill="1" applyBorder="1"/>
    <xf numFmtId="165" fontId="2" fillId="3" borderId="1" xfId="0" applyNumberFormat="1" applyFont="1" applyFill="1" applyBorder="1"/>
    <xf numFmtId="166" fontId="2" fillId="3" borderId="1" xfId="0" applyNumberFormat="1" applyFont="1" applyFill="1" applyBorder="1"/>
    <xf numFmtId="0" fontId="0" fillId="3" borderId="1" xfId="0" applyFill="1" applyBorder="1"/>
    <xf numFmtId="0" fontId="2" fillId="4" borderId="0" xfId="0" applyFont="1" applyFill="1"/>
    <xf numFmtId="49" fontId="2" fillId="4" borderId="0" xfId="0" applyNumberFormat="1" applyFont="1" applyFill="1"/>
    <xf numFmtId="3" fontId="2" fillId="4" borderId="0" xfId="0" applyNumberFormat="1" applyFont="1" applyFill="1"/>
    <xf numFmtId="164" fontId="2" fillId="4" borderId="0" xfId="0" applyNumberFormat="1" applyFont="1" applyFill="1"/>
    <xf numFmtId="165" fontId="2" fillId="4" borderId="0" xfId="0" applyNumberFormat="1" applyFont="1" applyFill="1"/>
    <xf numFmtId="166" fontId="2" fillId="4" borderId="0" xfId="0" applyNumberFormat="1" applyFont="1" applyFill="1"/>
    <xf numFmtId="0" fontId="3" fillId="0" borderId="0" xfId="0" applyFont="1"/>
    <xf numFmtId="0" fontId="4" fillId="0" borderId="0" xfId="0" applyFont="1"/>
    <xf numFmtId="0" fontId="5" fillId="0" borderId="0" xfId="0" applyFont="1"/>
    <xf numFmtId="0" fontId="9" fillId="0" borderId="0" xfId="0" applyFont="1"/>
    <xf numFmtId="3" fontId="4" fillId="0" borderId="0" xfId="0" applyNumberFormat="1" applyFont="1" applyAlignment="1">
      <alignment horizontal="right"/>
    </xf>
    <xf numFmtId="164" fontId="4" fillId="0" borderId="0" xfId="0" applyNumberFormat="1" applyFont="1" applyAlignment="1">
      <alignment horizontal="right"/>
    </xf>
    <xf numFmtId="165" fontId="4" fillId="0" borderId="0" xfId="0" applyNumberFormat="1" applyFont="1" applyAlignment="1">
      <alignment horizontal="right"/>
    </xf>
    <xf numFmtId="167" fontId="4" fillId="0" borderId="0" xfId="0" applyNumberFormat="1" applyFont="1" applyAlignment="1">
      <alignment horizontal="right"/>
    </xf>
    <xf numFmtId="0" fontId="10" fillId="0" borderId="0" xfId="0" applyFont="1"/>
    <xf numFmtId="0" fontId="11" fillId="0" borderId="0" xfId="0" applyFont="1"/>
    <xf numFmtId="0" fontId="12" fillId="0" borderId="0" xfId="0" applyFont="1"/>
    <xf numFmtId="0" fontId="13" fillId="0" borderId="0" xfId="0" applyFont="1"/>
    <xf numFmtId="0" fontId="6" fillId="5" borderId="4" xfId="0" applyFont="1" applyFill="1" applyBorder="1" applyAlignment="1">
      <alignment horizontal="left"/>
    </xf>
    <xf numFmtId="0" fontId="7" fillId="5" borderId="4" xfId="0" applyFont="1" applyFill="1" applyBorder="1" applyAlignment="1">
      <alignment horizontal="right"/>
    </xf>
    <xf numFmtId="0" fontId="8" fillId="5" borderId="4" xfId="0" applyFont="1" applyFill="1" applyBorder="1" applyAlignment="1">
      <alignment horizontal="right"/>
    </xf>
    <xf numFmtId="0" fontId="4" fillId="0" borderId="2" xfId="0" applyFont="1" applyBorder="1"/>
    <xf numFmtId="167" fontId="4" fillId="0" borderId="2" xfId="0" applyNumberFormat="1" applyFont="1" applyBorder="1" applyAlignment="1">
      <alignment horizontal="right"/>
    </xf>
    <xf numFmtId="0" fontId="15" fillId="0" borderId="0" xfId="0" applyFont="1"/>
    <xf numFmtId="0" fontId="17" fillId="0" borderId="0" xfId="0" applyFont="1"/>
    <xf numFmtId="0" fontId="19" fillId="3" borderId="0" xfId="0" applyFont="1" applyFill="1"/>
    <xf numFmtId="0" fontId="20" fillId="8" borderId="0" xfId="0" applyFont="1" applyFill="1"/>
    <xf numFmtId="49" fontId="20" fillId="8" borderId="0" xfId="0" applyNumberFormat="1" applyFont="1" applyFill="1"/>
    <xf numFmtId="3" fontId="20" fillId="8" borderId="0" xfId="0" applyNumberFormat="1" applyFont="1" applyFill="1"/>
    <xf numFmtId="164" fontId="20" fillId="8" borderId="0" xfId="0" applyNumberFormat="1" applyFont="1" applyFill="1"/>
    <xf numFmtId="165" fontId="20" fillId="8" borderId="0" xfId="0" applyNumberFormat="1" applyFont="1" applyFill="1"/>
    <xf numFmtId="167" fontId="20" fillId="8" borderId="0" xfId="0" applyNumberFormat="1" applyFont="1" applyFill="1"/>
    <xf numFmtId="3" fontId="22" fillId="0" borderId="0" xfId="0" applyNumberFormat="1" applyFont="1" applyAlignment="1">
      <alignment horizontal="right"/>
    </xf>
    <xf numFmtId="164" fontId="22" fillId="0" borderId="0" xfId="0" applyNumberFormat="1" applyFont="1" applyAlignment="1">
      <alignment horizontal="right"/>
    </xf>
    <xf numFmtId="165" fontId="22" fillId="0" borderId="0" xfId="0" applyNumberFormat="1" applyFont="1" applyAlignment="1">
      <alignment horizontal="right"/>
    </xf>
    <xf numFmtId="167" fontId="22" fillId="0" borderId="0" xfId="0" applyNumberFormat="1" applyFont="1" applyAlignment="1">
      <alignment horizontal="right"/>
    </xf>
    <xf numFmtId="167" fontId="22" fillId="0" borderId="2" xfId="0" applyNumberFormat="1" applyFont="1" applyBorder="1" applyAlignment="1">
      <alignment horizontal="right"/>
    </xf>
    <xf numFmtId="0" fontId="23" fillId="0" borderId="0" xfId="0" applyFont="1"/>
    <xf numFmtId="0" fontId="24" fillId="0" borderId="0" xfId="0" applyFont="1"/>
    <xf numFmtId="0" fontId="25" fillId="0" borderId="0" xfId="0" applyFont="1"/>
    <xf numFmtId="0" fontId="22" fillId="5" borderId="1" xfId="0" applyFont="1" applyFill="1" applyBorder="1" applyAlignment="1">
      <alignment vertical="center" wrapText="1"/>
    </xf>
    <xf numFmtId="0" fontId="22" fillId="5" borderId="3" xfId="0" applyFont="1" applyFill="1" applyBorder="1" applyAlignment="1">
      <alignment vertical="center" wrapText="1"/>
    </xf>
    <xf numFmtId="0" fontId="22" fillId="0" borderId="0" xfId="0" applyFont="1" applyAlignment="1">
      <alignment vertical="center" wrapText="1"/>
    </xf>
    <xf numFmtId="0" fontId="22" fillId="0" borderId="2" xfId="0" applyFont="1" applyBorder="1" applyAlignment="1">
      <alignment vertical="center" wrapText="1"/>
    </xf>
    <xf numFmtId="0" fontId="16" fillId="5" borderId="3" xfId="0" applyFont="1" applyFill="1" applyBorder="1" applyAlignment="1">
      <alignment horizontal="right" vertical="center" wrapText="1"/>
    </xf>
    <xf numFmtId="0" fontId="24" fillId="0" borderId="0" xfId="0" applyFont="1" applyAlignment="1">
      <alignment wrapText="1"/>
    </xf>
    <xf numFmtId="165" fontId="26" fillId="0" borderId="5" xfId="0" applyNumberFormat="1" applyFont="1" applyBorder="1" applyAlignment="1">
      <alignment horizontal="right" vertical="center"/>
    </xf>
    <xf numFmtId="0" fontId="14" fillId="6" borderId="0" xfId="0" applyFont="1" applyFill="1" applyAlignment="1">
      <alignment horizontal="left" vertical="center"/>
    </xf>
    <xf numFmtId="0" fontId="14" fillId="6" borderId="0" xfId="0" applyFont="1" applyFill="1" applyAlignment="1">
      <alignment horizontal="right" vertical="center"/>
    </xf>
    <xf numFmtId="167" fontId="26" fillId="0" borderId="0" xfId="0" applyNumberFormat="1" applyFont="1" applyAlignment="1">
      <alignment horizontal="right" vertical="center"/>
    </xf>
    <xf numFmtId="165" fontId="26" fillId="0" borderId="0" xfId="0" applyNumberFormat="1" applyFont="1" applyAlignment="1">
      <alignment horizontal="right" vertical="center"/>
    </xf>
    <xf numFmtId="0" fontId="14" fillId="7" borderId="0" xfId="0" applyFont="1" applyFill="1" applyAlignment="1">
      <alignment horizontal="left" vertical="center"/>
    </xf>
    <xf numFmtId="0" fontId="14" fillId="7" borderId="0" xfId="0" applyFont="1" applyFill="1" applyAlignment="1">
      <alignment horizontal="right" vertical="center"/>
    </xf>
    <xf numFmtId="0" fontId="27" fillId="9" borderId="6" xfId="0" applyFont="1" applyFill="1" applyBorder="1" applyAlignment="1">
      <alignment horizontal="left" vertical="center"/>
    </xf>
    <xf numFmtId="1" fontId="27" fillId="9" borderId="6" xfId="0" applyNumberFormat="1" applyFont="1" applyFill="1" applyBorder="1" applyAlignment="1">
      <alignment horizontal="right" vertical="center"/>
    </xf>
    <xf numFmtId="0" fontId="26" fillId="0" borderId="0" xfId="0" applyFont="1" applyAlignment="1">
      <alignment horizontal="left" vertical="center" wrapText="1"/>
    </xf>
    <xf numFmtId="0" fontId="26" fillId="0" borderId="0" xfId="0" applyFont="1" applyAlignment="1">
      <alignment vertical="center" wrapText="1"/>
    </xf>
    <xf numFmtId="0" fontId="14" fillId="7" borderId="0" xfId="0" applyFont="1" applyFill="1" applyAlignment="1">
      <alignment vertical="center"/>
    </xf>
    <xf numFmtId="0" fontId="26" fillId="0" borderId="5" xfId="0" applyFont="1" applyBorder="1" applyAlignment="1">
      <alignment vertical="center" wrapText="1"/>
    </xf>
    <xf numFmtId="0" fontId="26" fillId="0" borderId="5" xfId="0" applyFont="1" applyBorder="1" applyAlignment="1">
      <alignment horizontal="left" vertical="center"/>
    </xf>
    <xf numFmtId="0" fontId="26" fillId="0" borderId="0" xfId="0" applyFont="1" applyAlignment="1">
      <alignment horizontal="left" vertical="center"/>
    </xf>
    <xf numFmtId="3" fontId="26" fillId="0" borderId="0" xfId="0" applyNumberFormat="1" applyFont="1" applyAlignment="1">
      <alignment horizontal="right" vertical="center"/>
    </xf>
    <xf numFmtId="164" fontId="26" fillId="0" borderId="0" xfId="0" applyNumberFormat="1" applyFont="1" applyAlignment="1">
      <alignment horizontal="right" vertical="center"/>
    </xf>
    <xf numFmtId="167" fontId="26" fillId="0" borderId="5" xfId="0" applyNumberFormat="1" applyFont="1" applyBorder="1" applyAlignment="1">
      <alignment horizontal="right" vertical="center"/>
    </xf>
    <xf numFmtId="3" fontId="28" fillId="0" borderId="0" xfId="0" applyNumberFormat="1" applyFont="1" applyAlignment="1">
      <alignment horizontal="right" vertical="center"/>
    </xf>
    <xf numFmtId="0" fontId="23" fillId="5" borderId="0" xfId="0" applyFont="1" applyFill="1"/>
    <xf numFmtId="0" fontId="29" fillId="0" borderId="0" xfId="0" applyFont="1"/>
    <xf numFmtId="0" fontId="0" fillId="0" borderId="7" xfId="0" applyBorder="1"/>
    <xf numFmtId="167" fontId="29" fillId="0" borderId="0" xfId="0" applyNumberFormat="1" applyFont="1"/>
    <xf numFmtId="0" fontId="30" fillId="0" borderId="0" xfId="0" applyFont="1"/>
    <xf numFmtId="0" fontId="31" fillId="0" borderId="0" xfId="0" applyFont="1"/>
    <xf numFmtId="0" fontId="32" fillId="0" borderId="0" xfId="0" applyFont="1"/>
    <xf numFmtId="168" fontId="32" fillId="0" borderId="0" xfId="0" applyNumberFormat="1" applyFont="1"/>
    <xf numFmtId="0" fontId="33" fillId="0" borderId="0" xfId="0" applyFont="1"/>
    <xf numFmtId="168" fontId="33" fillId="0" borderId="0" xfId="0" applyNumberFormat="1" applyFont="1"/>
    <xf numFmtId="0" fontId="34" fillId="0" borderId="0" xfId="0" applyFont="1"/>
    <xf numFmtId="0" fontId="35" fillId="0" borderId="0" xfId="0" applyFont="1"/>
    <xf numFmtId="164" fontId="34" fillId="0" borderId="0" xfId="0" applyNumberFormat="1" applyFont="1"/>
    <xf numFmtId="3" fontId="34" fillId="0" borderId="0" xfId="0" applyNumberFormat="1" applyFont="1"/>
    <xf numFmtId="0" fontId="21" fillId="6" borderId="1" xfId="0" applyFont="1" applyFill="1" applyBorder="1" applyAlignment="1">
      <alignment horizontal="center"/>
    </xf>
    <xf numFmtId="0" fontId="21" fillId="7" borderId="1"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a:ea typeface="Times New Roman"/>
                <a:cs typeface="Times New Roman"/>
              </a:defRPr>
            </a:pPr>
            <a:r>
              <a:rPr lang="en-US"/>
              <a:t>Median age over time, surrounding neighborhoods, 1970 to 2020</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a:ea typeface="Times New Roman"/>
              <a:cs typeface="Times New Roman"/>
            </a:defRPr>
          </a:pPr>
          <a:endParaRPr lang="en-US"/>
        </a:p>
      </c:txPr>
    </c:title>
    <c:autoTitleDeleted val="0"/>
    <c:plotArea>
      <c:layout/>
      <c:lineChart>
        <c:grouping val="standard"/>
        <c:varyColors val="0"/>
        <c:ser>
          <c:idx val="0"/>
          <c:order val="0"/>
          <c:tx>
            <c:strRef>
              <c:f>Graphs!$B$21</c:f>
              <c:strCache>
                <c:ptCount val="1"/>
                <c:pt idx="0">
                  <c:v>South Street</c:v>
                </c:pt>
              </c:strCache>
            </c:strRef>
          </c:tx>
          <c:spPr>
            <a:ln w="28575" cap="rnd">
              <a:solidFill>
                <a:srgbClr val="663578"/>
              </a:solidFill>
              <a:prstDash val="solid"/>
              <a:round/>
            </a:ln>
            <a:effectLst/>
          </c:spPr>
          <c:marker>
            <c:symbol val="circle"/>
            <c:size val="7"/>
            <c:spPr>
              <a:solidFill>
                <a:srgbClr val="663578"/>
              </a:solidFill>
              <a:ln w="9525">
                <a:solidFill>
                  <a:srgbClr val="663578"/>
                </a:solidFill>
                <a:prstDash val="solid"/>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663578"/>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Graphs!$A$22:$A$27</c:f>
              <c:numCache>
                <c:formatCode>General</c:formatCode>
                <c:ptCount val="6"/>
                <c:pt idx="0">
                  <c:v>1970</c:v>
                </c:pt>
                <c:pt idx="1">
                  <c:v>1980</c:v>
                </c:pt>
                <c:pt idx="2">
                  <c:v>1990</c:v>
                </c:pt>
                <c:pt idx="3">
                  <c:v>2000</c:v>
                </c:pt>
                <c:pt idx="4">
                  <c:v>2010</c:v>
                </c:pt>
                <c:pt idx="5">
                  <c:v>2020</c:v>
                </c:pt>
              </c:numCache>
            </c:numRef>
          </c:cat>
          <c:val>
            <c:numRef>
              <c:f>Graphs!$B$22:$B$27</c:f>
              <c:numCache>
                <c:formatCode>0.0</c:formatCode>
                <c:ptCount val="6"/>
                <c:pt idx="0">
                  <c:v>30.2</c:v>
                </c:pt>
                <c:pt idx="1">
                  <c:v>30.9</c:v>
                </c:pt>
                <c:pt idx="2">
                  <c:v>34.1</c:v>
                </c:pt>
                <c:pt idx="3">
                  <c:v>36.6</c:v>
                </c:pt>
                <c:pt idx="4">
                  <c:v>37.1</c:v>
                </c:pt>
                <c:pt idx="5">
                  <c:v>39.299999999999997</c:v>
                </c:pt>
              </c:numCache>
            </c:numRef>
          </c:val>
          <c:smooth val="0"/>
          <c:extLst>
            <c:ext xmlns:c16="http://schemas.microsoft.com/office/drawing/2014/chart" uri="{C3380CC4-5D6E-409C-BE32-E72D297353CC}">
              <c16:uniqueId val="{00000000-8AC5-49A7-BCE3-429271585CE5}"/>
            </c:ext>
          </c:extLst>
        </c:ser>
        <c:ser>
          <c:idx val="1"/>
          <c:order val="1"/>
          <c:tx>
            <c:strRef>
              <c:f>Graphs!$C$21</c:f>
              <c:strCache>
                <c:ptCount val="1"/>
                <c:pt idx="0">
                  <c:v>East Passyunk</c:v>
                </c:pt>
              </c:strCache>
            </c:strRef>
          </c:tx>
          <c:spPr>
            <a:ln w="28575" cap="rnd">
              <a:solidFill>
                <a:srgbClr val="E8563E"/>
              </a:solidFill>
              <a:prstDash val="solid"/>
              <a:round/>
            </a:ln>
            <a:effectLst/>
          </c:spPr>
          <c:marker>
            <c:symbol val="circle"/>
            <c:size val="7"/>
            <c:spPr>
              <a:solidFill>
                <a:srgbClr val="E8563E"/>
              </a:solidFill>
              <a:ln w="9525">
                <a:solidFill>
                  <a:srgbClr val="E8563E"/>
                </a:solidFill>
                <a:prstDash val="solid"/>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E8563E"/>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Graphs!$A$22:$A$27</c:f>
              <c:numCache>
                <c:formatCode>General</c:formatCode>
                <c:ptCount val="6"/>
                <c:pt idx="0">
                  <c:v>1970</c:v>
                </c:pt>
                <c:pt idx="1">
                  <c:v>1980</c:v>
                </c:pt>
                <c:pt idx="2">
                  <c:v>1990</c:v>
                </c:pt>
                <c:pt idx="3">
                  <c:v>2000</c:v>
                </c:pt>
                <c:pt idx="4">
                  <c:v>2010</c:v>
                </c:pt>
                <c:pt idx="5">
                  <c:v>2020</c:v>
                </c:pt>
              </c:numCache>
            </c:numRef>
          </c:cat>
          <c:val>
            <c:numRef>
              <c:f>Graphs!$C$22:$C$27</c:f>
              <c:numCache>
                <c:formatCode>0.0</c:formatCode>
                <c:ptCount val="6"/>
                <c:pt idx="0">
                  <c:v>36.700000000000003</c:v>
                </c:pt>
                <c:pt idx="1">
                  <c:v>39.9</c:v>
                </c:pt>
                <c:pt idx="2">
                  <c:v>38.299999999999997</c:v>
                </c:pt>
                <c:pt idx="3">
                  <c:v>37.299999999999997</c:v>
                </c:pt>
                <c:pt idx="4">
                  <c:v>33.299999999999997</c:v>
                </c:pt>
                <c:pt idx="5">
                  <c:v>34.799999999999997</c:v>
                </c:pt>
              </c:numCache>
            </c:numRef>
          </c:val>
          <c:smooth val="0"/>
          <c:extLst>
            <c:ext xmlns:c16="http://schemas.microsoft.com/office/drawing/2014/chart" uri="{C3380CC4-5D6E-409C-BE32-E72D297353CC}">
              <c16:uniqueId val="{00000001-8AC5-49A7-BCE3-429271585CE5}"/>
            </c:ext>
          </c:extLst>
        </c:ser>
        <c:dLbls>
          <c:showLegendKey val="0"/>
          <c:showVal val="0"/>
          <c:showCatName val="0"/>
          <c:showSerName val="0"/>
          <c:showPercent val="0"/>
          <c:showBubbleSize val="0"/>
        </c:dLbls>
        <c:marker val="1"/>
        <c:smooth val="0"/>
        <c:axId val="1129690047"/>
        <c:axId val="1129686207"/>
      </c:lineChart>
      <c:catAx>
        <c:axId val="1129690047"/>
        <c:scaling>
          <c:orientation val="minMax"/>
        </c:scaling>
        <c:delete val="0"/>
        <c:axPos val="b"/>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crossAx val="1129686207"/>
        <c:crosses val="autoZero"/>
        <c:auto val="1"/>
        <c:lblAlgn val="ctr"/>
        <c:lblOffset val="100"/>
        <c:noMultiLvlLbl val="0"/>
      </c:catAx>
      <c:valAx>
        <c:axId val="1129686207"/>
        <c:scaling>
          <c:orientation val="minMax"/>
          <c:max val="42"/>
          <c:min val="2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1" u="none" strike="noStrike" kern="1200" baseline="0">
                    <a:solidFill>
                      <a:schemeClr val="tx1">
                        <a:lumMod val="65000"/>
                        <a:lumOff val="35000"/>
                      </a:schemeClr>
                    </a:solidFill>
                    <a:latin typeface="Times New Roman"/>
                    <a:ea typeface="Times New Roman"/>
                    <a:cs typeface="Times New Roman"/>
                  </a:defRPr>
                </a:pPr>
                <a:r>
                  <a:rPr lang="en-US"/>
                  <a:t>Median age (years)</a:t>
                </a:r>
              </a:p>
            </c:rich>
          </c:tx>
          <c:overlay val="0"/>
          <c:spPr>
            <a:noFill/>
            <a:ln>
              <a:noFill/>
            </a:ln>
            <a:effectLst/>
          </c:spPr>
          <c:txPr>
            <a:bodyPr rot="-5400000" spcFirstLastPara="1" vertOverflow="ellipsis" vert="horz" wrap="square" anchor="ctr" anchorCtr="1"/>
            <a:lstStyle/>
            <a:p>
              <a:pPr>
                <a:defRPr sz="1000" b="0" i="1" u="none" strike="noStrike" kern="1200" baseline="0">
                  <a:solidFill>
                    <a:schemeClr val="tx1">
                      <a:lumMod val="65000"/>
                      <a:lumOff val="35000"/>
                    </a:schemeClr>
                  </a:solidFill>
                  <a:latin typeface="Times New Roman"/>
                  <a:ea typeface="Times New Roman"/>
                  <a:cs typeface="Times New Roman"/>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crossAx val="1129690047"/>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a:ea typeface="Times New Roman"/>
                <a:cs typeface="Times New Roman"/>
              </a:defRPr>
            </a:pPr>
            <a:r>
              <a:rPr lang="en-US"/>
              <a:t>Median home value (2020 dollars), surrounding neighborhoods, 1970 to 2020</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a:ea typeface="Times New Roman"/>
              <a:cs typeface="Times New Roman"/>
            </a:defRPr>
          </a:pPr>
          <a:endParaRPr lang="en-US"/>
        </a:p>
      </c:txPr>
    </c:title>
    <c:autoTitleDeleted val="0"/>
    <c:plotArea>
      <c:layout/>
      <c:lineChart>
        <c:grouping val="standard"/>
        <c:varyColors val="0"/>
        <c:ser>
          <c:idx val="0"/>
          <c:order val="0"/>
          <c:tx>
            <c:strRef>
              <c:f>Graphs!$B$39</c:f>
              <c:strCache>
                <c:ptCount val="1"/>
                <c:pt idx="0">
                  <c:v>South Street</c:v>
                </c:pt>
              </c:strCache>
            </c:strRef>
          </c:tx>
          <c:spPr>
            <a:ln w="28575" cap="rnd">
              <a:solidFill>
                <a:srgbClr val="663578"/>
              </a:solidFill>
              <a:prstDash val="solid"/>
              <a:round/>
            </a:ln>
            <a:effectLst/>
          </c:spPr>
          <c:marker>
            <c:symbol val="circle"/>
            <c:size val="7"/>
            <c:spPr>
              <a:solidFill>
                <a:srgbClr val="663578"/>
              </a:solidFill>
              <a:ln w="9525">
                <a:solidFill>
                  <a:srgbClr val="663578"/>
                </a:solidFill>
                <a:prstDash val="solid"/>
              </a:ln>
              <a:effectLst/>
            </c:spPr>
          </c:marker>
          <c:cat>
            <c:numRef>
              <c:f>Graphs!$A$40:$A$45</c:f>
              <c:numCache>
                <c:formatCode>General</c:formatCode>
                <c:ptCount val="6"/>
                <c:pt idx="0">
                  <c:v>1970</c:v>
                </c:pt>
                <c:pt idx="1">
                  <c:v>1980</c:v>
                </c:pt>
                <c:pt idx="2">
                  <c:v>1990</c:v>
                </c:pt>
                <c:pt idx="3">
                  <c:v>2000</c:v>
                </c:pt>
                <c:pt idx="4">
                  <c:v>2010</c:v>
                </c:pt>
                <c:pt idx="5">
                  <c:v>2020</c:v>
                </c:pt>
              </c:numCache>
            </c:numRef>
          </c:cat>
          <c:val>
            <c:numRef>
              <c:f>Graphs!$B$40:$B$45</c:f>
              <c:numCache>
                <c:formatCode>"$"#,##0</c:formatCode>
                <c:ptCount val="6"/>
                <c:pt idx="0">
                  <c:v>114700</c:v>
                </c:pt>
                <c:pt idx="1">
                  <c:v>229100</c:v>
                </c:pt>
                <c:pt idx="2">
                  <c:v>362900</c:v>
                </c:pt>
                <c:pt idx="3">
                  <c:v>275100</c:v>
                </c:pt>
                <c:pt idx="4">
                  <c:v>521500</c:v>
                </c:pt>
                <c:pt idx="5">
                  <c:v>572600</c:v>
                </c:pt>
              </c:numCache>
            </c:numRef>
          </c:val>
          <c:smooth val="0"/>
          <c:extLst>
            <c:ext xmlns:c16="http://schemas.microsoft.com/office/drawing/2014/chart" uri="{C3380CC4-5D6E-409C-BE32-E72D297353CC}">
              <c16:uniqueId val="{00000000-DA44-4991-8AE9-9718F5F7160A}"/>
            </c:ext>
          </c:extLst>
        </c:ser>
        <c:ser>
          <c:idx val="1"/>
          <c:order val="1"/>
          <c:tx>
            <c:strRef>
              <c:f>Graphs!$C$39</c:f>
              <c:strCache>
                <c:ptCount val="1"/>
                <c:pt idx="0">
                  <c:v>East Passyunk</c:v>
                </c:pt>
              </c:strCache>
            </c:strRef>
          </c:tx>
          <c:spPr>
            <a:ln w="28575" cap="rnd">
              <a:solidFill>
                <a:srgbClr val="E8563E"/>
              </a:solidFill>
              <a:prstDash val="solid"/>
              <a:round/>
            </a:ln>
            <a:effectLst/>
          </c:spPr>
          <c:marker>
            <c:symbol val="circle"/>
            <c:size val="7"/>
            <c:spPr>
              <a:solidFill>
                <a:srgbClr val="E8563E"/>
              </a:solidFill>
              <a:ln w="9525">
                <a:solidFill>
                  <a:srgbClr val="E8563E"/>
                </a:solidFill>
                <a:prstDash val="solid"/>
              </a:ln>
              <a:effectLst/>
            </c:spPr>
          </c:marker>
          <c:cat>
            <c:numRef>
              <c:f>Graphs!$A$40:$A$45</c:f>
              <c:numCache>
                <c:formatCode>General</c:formatCode>
                <c:ptCount val="6"/>
                <c:pt idx="0">
                  <c:v>1970</c:v>
                </c:pt>
                <c:pt idx="1">
                  <c:v>1980</c:v>
                </c:pt>
                <c:pt idx="2">
                  <c:v>1990</c:v>
                </c:pt>
                <c:pt idx="3">
                  <c:v>2000</c:v>
                </c:pt>
                <c:pt idx="4">
                  <c:v>2010</c:v>
                </c:pt>
                <c:pt idx="5">
                  <c:v>2020</c:v>
                </c:pt>
              </c:numCache>
            </c:numRef>
          </c:cat>
          <c:val>
            <c:numRef>
              <c:f>Graphs!$C$40:$C$45</c:f>
              <c:numCache>
                <c:formatCode>"$"#,##0</c:formatCode>
                <c:ptCount val="6"/>
                <c:pt idx="0">
                  <c:v>58400</c:v>
                </c:pt>
                <c:pt idx="1">
                  <c:v>66400</c:v>
                </c:pt>
                <c:pt idx="2">
                  <c:v>106600</c:v>
                </c:pt>
                <c:pt idx="3">
                  <c:v>92100</c:v>
                </c:pt>
                <c:pt idx="4">
                  <c:v>262200</c:v>
                </c:pt>
                <c:pt idx="5">
                  <c:v>329500</c:v>
                </c:pt>
              </c:numCache>
            </c:numRef>
          </c:val>
          <c:smooth val="0"/>
          <c:extLst>
            <c:ext xmlns:c16="http://schemas.microsoft.com/office/drawing/2014/chart" uri="{C3380CC4-5D6E-409C-BE32-E72D297353CC}">
              <c16:uniqueId val="{00000001-DA44-4991-8AE9-9718F5F7160A}"/>
            </c:ext>
          </c:extLst>
        </c:ser>
        <c:dLbls>
          <c:showLegendKey val="0"/>
          <c:showVal val="0"/>
          <c:showCatName val="0"/>
          <c:showSerName val="0"/>
          <c:showPercent val="0"/>
          <c:showBubbleSize val="0"/>
        </c:dLbls>
        <c:marker val="1"/>
        <c:smooth val="0"/>
        <c:axId val="1944537327"/>
        <c:axId val="1944541647"/>
      </c:lineChart>
      <c:catAx>
        <c:axId val="1944537327"/>
        <c:scaling>
          <c:orientation val="minMax"/>
        </c:scaling>
        <c:delete val="0"/>
        <c:axPos val="b"/>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crossAx val="1944541647"/>
        <c:crosses val="autoZero"/>
        <c:auto val="1"/>
        <c:lblAlgn val="ctr"/>
        <c:lblOffset val="100"/>
        <c:noMultiLvlLbl val="0"/>
      </c:catAx>
      <c:valAx>
        <c:axId val="1944541647"/>
        <c:scaling>
          <c:orientation val="minMax"/>
          <c:max val="60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1" u="none" strike="noStrike" kern="1200" baseline="0">
                    <a:solidFill>
                      <a:schemeClr val="tx1">
                        <a:lumMod val="65000"/>
                        <a:lumOff val="35000"/>
                      </a:schemeClr>
                    </a:solidFill>
                    <a:latin typeface="Times New Roman"/>
                    <a:ea typeface="Times New Roman"/>
                    <a:cs typeface="Times New Roman"/>
                  </a:defRPr>
                </a:pPr>
                <a:r>
                  <a:rPr lang="en-US"/>
                  <a:t>Median home value (2020 $)</a:t>
                </a:r>
              </a:p>
            </c:rich>
          </c:tx>
          <c:overlay val="0"/>
          <c:spPr>
            <a:noFill/>
            <a:ln>
              <a:noFill/>
            </a:ln>
            <a:effectLst/>
          </c:spPr>
          <c:txPr>
            <a:bodyPr rot="-5400000" spcFirstLastPara="1" vertOverflow="ellipsis" vert="horz" wrap="square" anchor="ctr" anchorCtr="1"/>
            <a:lstStyle/>
            <a:p>
              <a:pPr>
                <a:defRPr sz="1000" b="0" i="1" u="none" strike="noStrike" kern="1200" baseline="0">
                  <a:solidFill>
                    <a:schemeClr val="tx1">
                      <a:lumMod val="65000"/>
                      <a:lumOff val="35000"/>
                    </a:schemeClr>
                  </a:solidFill>
                  <a:latin typeface="Times New Roman"/>
                  <a:ea typeface="Times New Roman"/>
                  <a:cs typeface="Times New Roman"/>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crossAx val="1944537327"/>
        <c:crosses val="autoZero"/>
        <c:crossBetween val="between"/>
        <c:majorUnit val="1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a:ea typeface="Times New Roman"/>
                <a:cs typeface="Times New Roman"/>
              </a:defRPr>
            </a:pPr>
            <a:r>
              <a:rPr lang="en-US"/>
              <a:t>Total population and renter-occupied units, surrounding neighborhoods, 1970 to 2023</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a:ea typeface="Times New Roman"/>
              <a:cs typeface="Times New Roman"/>
            </a:defRPr>
          </a:pPr>
          <a:endParaRPr lang="en-US"/>
        </a:p>
      </c:txPr>
    </c:title>
    <c:autoTitleDeleted val="0"/>
    <c:plotArea>
      <c:layout/>
      <c:barChart>
        <c:barDir val="col"/>
        <c:grouping val="clustered"/>
        <c:varyColors val="0"/>
        <c:ser>
          <c:idx val="0"/>
          <c:order val="0"/>
          <c:tx>
            <c:strRef>
              <c:f>Graphs!$B$3</c:f>
              <c:strCache>
                <c:ptCount val="1"/>
                <c:pt idx="0">
                  <c:v>South St. pop.</c:v>
                </c:pt>
              </c:strCache>
            </c:strRef>
          </c:tx>
          <c:spPr>
            <a:solidFill>
              <a:srgbClr val="663578"/>
            </a:solidFill>
            <a:ln>
              <a:noFill/>
            </a:ln>
            <a:effectLst/>
          </c:spPr>
          <c:invertIfNegative val="0"/>
          <c:cat>
            <c:numRef>
              <c:f>Graphs!$A$4:$A$10</c:f>
              <c:numCache>
                <c:formatCode>General</c:formatCode>
                <c:ptCount val="7"/>
                <c:pt idx="0">
                  <c:v>1970</c:v>
                </c:pt>
                <c:pt idx="1">
                  <c:v>1980</c:v>
                </c:pt>
                <c:pt idx="2">
                  <c:v>1990</c:v>
                </c:pt>
                <c:pt idx="3">
                  <c:v>2000</c:v>
                </c:pt>
                <c:pt idx="4">
                  <c:v>2010</c:v>
                </c:pt>
                <c:pt idx="5">
                  <c:v>2020</c:v>
                </c:pt>
                <c:pt idx="6">
                  <c:v>2023</c:v>
                </c:pt>
              </c:numCache>
            </c:numRef>
          </c:cat>
          <c:val>
            <c:numRef>
              <c:f>Graphs!$B$4:$B$10</c:f>
              <c:numCache>
                <c:formatCode>#,##0</c:formatCode>
                <c:ptCount val="7"/>
                <c:pt idx="0">
                  <c:v>25526</c:v>
                </c:pt>
                <c:pt idx="1">
                  <c:v>22183</c:v>
                </c:pt>
                <c:pt idx="2">
                  <c:v>24161</c:v>
                </c:pt>
                <c:pt idx="3">
                  <c:v>23289</c:v>
                </c:pt>
                <c:pt idx="4">
                  <c:v>25836</c:v>
                </c:pt>
                <c:pt idx="5">
                  <c:v>30155</c:v>
                </c:pt>
                <c:pt idx="6">
                  <c:v>28075</c:v>
                </c:pt>
              </c:numCache>
            </c:numRef>
          </c:val>
          <c:extLst>
            <c:ext xmlns:c16="http://schemas.microsoft.com/office/drawing/2014/chart" uri="{C3380CC4-5D6E-409C-BE32-E72D297353CC}">
              <c16:uniqueId val="{00000000-BEA4-493D-9ED4-534B105BCE6C}"/>
            </c:ext>
          </c:extLst>
        </c:ser>
        <c:ser>
          <c:idx val="1"/>
          <c:order val="1"/>
          <c:tx>
            <c:strRef>
              <c:f>Graphs!$C$3</c:f>
              <c:strCache>
                <c:ptCount val="1"/>
                <c:pt idx="0">
                  <c:v>East Passyunk pop.</c:v>
                </c:pt>
              </c:strCache>
            </c:strRef>
          </c:tx>
          <c:spPr>
            <a:solidFill>
              <a:srgbClr val="E8563E"/>
            </a:solidFill>
            <a:ln>
              <a:noFill/>
            </a:ln>
            <a:effectLst/>
          </c:spPr>
          <c:invertIfNegative val="0"/>
          <c:cat>
            <c:numRef>
              <c:f>Graphs!$A$4:$A$10</c:f>
              <c:numCache>
                <c:formatCode>General</c:formatCode>
                <c:ptCount val="7"/>
                <c:pt idx="0">
                  <c:v>1970</c:v>
                </c:pt>
                <c:pt idx="1">
                  <c:v>1980</c:v>
                </c:pt>
                <c:pt idx="2">
                  <c:v>1990</c:v>
                </c:pt>
                <c:pt idx="3">
                  <c:v>2000</c:v>
                </c:pt>
                <c:pt idx="4">
                  <c:v>2010</c:v>
                </c:pt>
                <c:pt idx="5">
                  <c:v>2020</c:v>
                </c:pt>
                <c:pt idx="6">
                  <c:v>2023</c:v>
                </c:pt>
              </c:numCache>
            </c:numRef>
          </c:cat>
          <c:val>
            <c:numRef>
              <c:f>Graphs!$C$4:$C$10</c:f>
              <c:numCache>
                <c:formatCode>#,##0</c:formatCode>
                <c:ptCount val="7"/>
                <c:pt idx="0">
                  <c:v>33410</c:v>
                </c:pt>
                <c:pt idx="1">
                  <c:v>26879</c:v>
                </c:pt>
                <c:pt idx="2">
                  <c:v>23617</c:v>
                </c:pt>
                <c:pt idx="3">
                  <c:v>24154</c:v>
                </c:pt>
                <c:pt idx="4">
                  <c:v>25689</c:v>
                </c:pt>
                <c:pt idx="5">
                  <c:v>26957</c:v>
                </c:pt>
                <c:pt idx="6">
                  <c:v>25487</c:v>
                </c:pt>
              </c:numCache>
            </c:numRef>
          </c:val>
          <c:extLst>
            <c:ext xmlns:c16="http://schemas.microsoft.com/office/drawing/2014/chart" uri="{C3380CC4-5D6E-409C-BE32-E72D297353CC}">
              <c16:uniqueId val="{00000001-BEA4-493D-9ED4-534B105BCE6C}"/>
            </c:ext>
          </c:extLst>
        </c:ser>
        <c:dLbls>
          <c:showLegendKey val="0"/>
          <c:showVal val="0"/>
          <c:showCatName val="0"/>
          <c:showSerName val="0"/>
          <c:showPercent val="0"/>
          <c:showBubbleSize val="0"/>
        </c:dLbls>
        <c:gapWidth val="219"/>
        <c:overlap val="-27"/>
        <c:axId val="1102130143"/>
        <c:axId val="1102130623"/>
      </c:barChart>
      <c:lineChart>
        <c:grouping val="standard"/>
        <c:varyColors val="0"/>
        <c:ser>
          <c:idx val="2"/>
          <c:order val="2"/>
          <c:tx>
            <c:strRef>
              <c:f>Graphs!$D$3</c:f>
              <c:strCache>
                <c:ptCount val="1"/>
                <c:pt idx="0">
                  <c:v>South St. renters</c:v>
                </c:pt>
              </c:strCache>
            </c:strRef>
          </c:tx>
          <c:spPr>
            <a:ln w="28575" cap="rnd">
              <a:solidFill>
                <a:srgbClr val="B48BC9"/>
              </a:solidFill>
              <a:prstDash val="lgDash"/>
              <a:round/>
            </a:ln>
            <a:effectLst/>
          </c:spPr>
          <c:marker>
            <c:symbol val="circle"/>
            <c:size val="6"/>
            <c:spPr>
              <a:solidFill>
                <a:srgbClr val="B48BC9"/>
              </a:solidFill>
              <a:ln w="9525">
                <a:solidFill>
                  <a:srgbClr val="B48BC9"/>
                </a:solidFill>
                <a:prstDash val="solid"/>
              </a:ln>
              <a:effectLst/>
            </c:spPr>
          </c:marker>
          <c:trendline>
            <c:spPr>
              <a:ln w="25400" cap="rnd">
                <a:noFill/>
                <a:prstDash val="sysDot"/>
              </a:ln>
              <a:effectLst/>
            </c:spPr>
            <c:trendlineType val="linear"/>
            <c:dispRSqr val="1"/>
            <c:dispEq val="1"/>
            <c:trendlineLbl>
              <c:layout>
                <c:manualLayout>
                  <c:x val="5.9022309711286088E-2"/>
                  <c:y val="-0.17705854837452248"/>
                </c:manualLayout>
              </c:layout>
              <c:tx>
                <c:rich>
                  <a:bodyPr rot="0" spcFirstLastPara="1" vertOverflow="ellipsis" vert="horz" wrap="square" anchor="ctr" anchorCtr="1"/>
                  <a:lstStyle/>
                  <a:p>
                    <a:pPr>
                      <a:defRPr sz="900" b="1" i="0" u="none" strike="noStrike" kern="1200" baseline="0">
                        <a:solidFill>
                          <a:srgbClr val="B48BC9"/>
                        </a:solidFill>
                        <a:latin typeface="Times New Roman"/>
                        <a:ea typeface="Times New Roman"/>
                        <a:cs typeface="Times New Roman"/>
                      </a:defRPr>
                    </a:pPr>
                    <a:r>
                      <a:rPr lang="en-US"/>
                      <a:t>Renters: −9.3%</a:t>
                    </a:r>
                  </a:p>
                </c:rich>
              </c:tx>
              <c:numFmt formatCode="General" sourceLinked="0"/>
              <c:spPr>
                <a:noFill/>
                <a:ln>
                  <a:noFill/>
                </a:ln>
                <a:effectLst/>
              </c:spPr>
              <c:txPr>
                <a:bodyPr rot="0" spcFirstLastPara="1" vertOverflow="ellipsis" vert="horz" wrap="square" anchor="ctr" anchorCtr="1"/>
                <a:lstStyle/>
                <a:p>
                  <a:pPr>
                    <a:defRPr sz="900" b="1" i="0" u="none" strike="noStrike" kern="1200" baseline="0">
                      <a:solidFill>
                        <a:srgbClr val="B48BC9"/>
                      </a:solidFill>
                      <a:latin typeface="Times New Roman"/>
                      <a:ea typeface="Times New Roman"/>
                      <a:cs typeface="Times New Roman"/>
                    </a:defRPr>
                  </a:pPr>
                  <a:endParaRPr lang="en-US"/>
                </a:p>
              </c:txPr>
            </c:trendlineLbl>
          </c:trendline>
          <c:cat>
            <c:numRef>
              <c:f>Graphs!$A$4:$A$10</c:f>
              <c:numCache>
                <c:formatCode>General</c:formatCode>
                <c:ptCount val="7"/>
                <c:pt idx="0">
                  <c:v>1970</c:v>
                </c:pt>
                <c:pt idx="1">
                  <c:v>1980</c:v>
                </c:pt>
                <c:pt idx="2">
                  <c:v>1990</c:v>
                </c:pt>
                <c:pt idx="3">
                  <c:v>2000</c:v>
                </c:pt>
                <c:pt idx="4">
                  <c:v>2010</c:v>
                </c:pt>
                <c:pt idx="5">
                  <c:v>2020</c:v>
                </c:pt>
                <c:pt idx="6">
                  <c:v>2023</c:v>
                </c:pt>
              </c:numCache>
            </c:numRef>
          </c:cat>
          <c:val>
            <c:numRef>
              <c:f>Graphs!$D$4:$D$10</c:f>
              <c:numCache>
                <c:formatCode>#,##0</c:formatCode>
                <c:ptCount val="7"/>
                <c:pt idx="0">
                  <c:v>7975</c:v>
                </c:pt>
                <c:pt idx="1">
                  <c:v>7278</c:v>
                </c:pt>
                <c:pt idx="2">
                  <c:v>7821</c:v>
                </c:pt>
                <c:pt idx="3">
                  <c:v>7238</c:v>
                </c:pt>
                <c:pt idx="4">
                  <c:v>7169</c:v>
                </c:pt>
                <c:pt idx="5">
                  <c:v>8585</c:v>
                </c:pt>
                <c:pt idx="6">
                  <c:v>7231</c:v>
                </c:pt>
              </c:numCache>
            </c:numRef>
          </c:val>
          <c:smooth val="0"/>
          <c:extLst>
            <c:ext xmlns:c16="http://schemas.microsoft.com/office/drawing/2014/chart" uri="{C3380CC4-5D6E-409C-BE32-E72D297353CC}">
              <c16:uniqueId val="{00000002-BEA4-493D-9ED4-534B105BCE6C}"/>
            </c:ext>
          </c:extLst>
        </c:ser>
        <c:ser>
          <c:idx val="3"/>
          <c:order val="3"/>
          <c:tx>
            <c:strRef>
              <c:f>Graphs!$E$3</c:f>
              <c:strCache>
                <c:ptCount val="1"/>
                <c:pt idx="0">
                  <c:v>East Passyunk renters</c:v>
                </c:pt>
              </c:strCache>
            </c:strRef>
          </c:tx>
          <c:spPr>
            <a:ln w="28575" cap="rnd">
              <a:solidFill>
                <a:srgbClr val="F4A78F"/>
              </a:solidFill>
              <a:prstDash val="lgDash"/>
              <a:round/>
            </a:ln>
            <a:effectLst/>
          </c:spPr>
          <c:marker>
            <c:symbol val="circle"/>
            <c:size val="6"/>
            <c:spPr>
              <a:solidFill>
                <a:srgbClr val="F4A78F"/>
              </a:solidFill>
              <a:ln w="9525">
                <a:solidFill>
                  <a:srgbClr val="F4A78F"/>
                </a:solidFill>
                <a:prstDash val="solid"/>
              </a:ln>
              <a:effectLst/>
            </c:spPr>
          </c:marker>
          <c:trendline>
            <c:spPr>
              <a:ln w="25400" cap="rnd">
                <a:noFill/>
                <a:prstDash val="sysDot"/>
              </a:ln>
              <a:effectLst/>
            </c:spPr>
            <c:trendlineType val="linear"/>
            <c:dispRSqr val="1"/>
            <c:dispEq val="1"/>
            <c:trendlineLbl>
              <c:layout>
                <c:manualLayout>
                  <c:x val="6.8397309711286089E-2"/>
                  <c:y val="-0.26618616979808218"/>
                </c:manualLayout>
              </c:layout>
              <c:tx>
                <c:rich>
                  <a:bodyPr rot="0" spcFirstLastPara="1" vertOverflow="ellipsis" vert="horz" wrap="square" anchor="ctr" anchorCtr="1"/>
                  <a:lstStyle/>
                  <a:p>
                    <a:pPr>
                      <a:defRPr sz="900" b="1" i="0" u="none" strike="noStrike" kern="1200" baseline="0">
                        <a:solidFill>
                          <a:srgbClr val="F4A78F"/>
                        </a:solidFill>
                        <a:latin typeface="Times New Roman"/>
                        <a:ea typeface="Times New Roman"/>
                        <a:cs typeface="Times New Roman"/>
                      </a:defRPr>
                    </a:pPr>
                    <a:r>
                      <a:rPr lang="en-US"/>
                      <a:t>Renters: +40.1%</a:t>
                    </a:r>
                  </a:p>
                </c:rich>
              </c:tx>
              <c:numFmt formatCode="General" sourceLinked="0"/>
              <c:spPr>
                <a:noFill/>
                <a:ln>
                  <a:noFill/>
                </a:ln>
                <a:effectLst/>
              </c:spPr>
              <c:txPr>
                <a:bodyPr rot="0" spcFirstLastPara="1" vertOverflow="ellipsis" vert="horz" wrap="square" anchor="ctr" anchorCtr="1"/>
                <a:lstStyle/>
                <a:p>
                  <a:pPr>
                    <a:defRPr sz="900" b="1" i="0" u="none" strike="noStrike" kern="1200" baseline="0">
                      <a:solidFill>
                        <a:srgbClr val="F4A78F"/>
                      </a:solidFill>
                      <a:latin typeface="Times New Roman"/>
                      <a:ea typeface="Times New Roman"/>
                      <a:cs typeface="Times New Roman"/>
                    </a:defRPr>
                  </a:pPr>
                  <a:endParaRPr lang="en-US"/>
                </a:p>
              </c:txPr>
            </c:trendlineLbl>
          </c:trendline>
          <c:cat>
            <c:numRef>
              <c:f>Graphs!$A$4:$A$10</c:f>
              <c:numCache>
                <c:formatCode>General</c:formatCode>
                <c:ptCount val="7"/>
                <c:pt idx="0">
                  <c:v>1970</c:v>
                </c:pt>
                <c:pt idx="1">
                  <c:v>1980</c:v>
                </c:pt>
                <c:pt idx="2">
                  <c:v>1990</c:v>
                </c:pt>
                <c:pt idx="3">
                  <c:v>2000</c:v>
                </c:pt>
                <c:pt idx="4">
                  <c:v>2010</c:v>
                </c:pt>
                <c:pt idx="5">
                  <c:v>2020</c:v>
                </c:pt>
                <c:pt idx="6">
                  <c:v>2023</c:v>
                </c:pt>
              </c:numCache>
            </c:numRef>
          </c:cat>
          <c:val>
            <c:numRef>
              <c:f>Graphs!$E$4:$E$10</c:f>
              <c:numCache>
                <c:formatCode>#,##0</c:formatCode>
                <c:ptCount val="7"/>
                <c:pt idx="0">
                  <c:v>3675</c:v>
                </c:pt>
                <c:pt idx="1">
                  <c:v>3242</c:v>
                </c:pt>
                <c:pt idx="2">
                  <c:v>3157</c:v>
                </c:pt>
                <c:pt idx="3">
                  <c:v>4056</c:v>
                </c:pt>
                <c:pt idx="4">
                  <c:v>4961</c:v>
                </c:pt>
                <c:pt idx="5">
                  <c:v>5619</c:v>
                </c:pt>
                <c:pt idx="6">
                  <c:v>5149</c:v>
                </c:pt>
              </c:numCache>
            </c:numRef>
          </c:val>
          <c:smooth val="0"/>
          <c:extLst>
            <c:ext xmlns:c16="http://schemas.microsoft.com/office/drawing/2014/chart" uri="{C3380CC4-5D6E-409C-BE32-E72D297353CC}">
              <c16:uniqueId val="{00000003-BEA4-493D-9ED4-534B105BCE6C}"/>
            </c:ext>
          </c:extLst>
        </c:ser>
        <c:dLbls>
          <c:showLegendKey val="0"/>
          <c:showVal val="0"/>
          <c:showCatName val="0"/>
          <c:showSerName val="0"/>
          <c:showPercent val="0"/>
          <c:showBubbleSize val="0"/>
        </c:dLbls>
        <c:marker val="1"/>
        <c:smooth val="0"/>
        <c:axId val="2018514591"/>
        <c:axId val="1097698319"/>
      </c:lineChart>
      <c:catAx>
        <c:axId val="1102130143"/>
        <c:scaling>
          <c:orientation val="minMax"/>
        </c:scaling>
        <c:delete val="0"/>
        <c:axPos val="b"/>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crossAx val="1102130623"/>
        <c:crosses val="autoZero"/>
        <c:auto val="1"/>
        <c:lblAlgn val="ctr"/>
        <c:lblOffset val="100"/>
        <c:noMultiLvlLbl val="0"/>
      </c:catAx>
      <c:valAx>
        <c:axId val="1102130623"/>
        <c:scaling>
          <c:orientation val="minMax"/>
          <c:max val="35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crossAx val="1102130143"/>
        <c:crosses val="autoZero"/>
        <c:crossBetween val="between"/>
        <c:majorUnit val="5000"/>
      </c:valAx>
      <c:valAx>
        <c:axId val="1097698319"/>
        <c:scaling>
          <c:orientation val="minMax"/>
          <c:max val="10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a:ea typeface="Times New Roman"/>
                <a:cs typeface="Times New Roman"/>
              </a:defRPr>
            </a:pPr>
            <a:endParaRPr lang="en-US"/>
          </a:p>
        </c:txPr>
        <c:crossAx val="2018514591"/>
        <c:crosses val="max"/>
        <c:crossBetween val="between"/>
        <c:majorUnit val="2000"/>
      </c:valAx>
      <c:catAx>
        <c:axId val="2018514591"/>
        <c:scaling>
          <c:orientation val="minMax"/>
        </c:scaling>
        <c:delete val="1"/>
        <c:axPos val="b"/>
        <c:numFmt formatCode="General" sourceLinked="1"/>
        <c:majorTickMark val="out"/>
        <c:minorTickMark val="none"/>
        <c:tickLblPos val="nextTo"/>
        <c:crossAx val="1097698319"/>
        <c:crosses val="autoZero"/>
        <c:auto val="1"/>
        <c:lblAlgn val="ctr"/>
        <c:lblOffset val="100"/>
        <c:noMultiLvlLbl val="0"/>
      </c:catAx>
      <c:spPr>
        <a:noFill/>
        <a:ln>
          <a:noFill/>
        </a:ln>
        <a:effectLst/>
      </c:spPr>
    </c:plotArea>
    <c:legend>
      <c:legendPos val="b"/>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a:ea typeface="Times New Roman"/>
              <a:cs typeface="Times New Roman"/>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714374</xdr:colOff>
      <xdr:row>19</xdr:row>
      <xdr:rowOff>140542</xdr:rowOff>
    </xdr:from>
    <xdr:to>
      <xdr:col>9</xdr:col>
      <xdr:colOff>692629</xdr:colOff>
      <xdr:row>37</xdr:row>
      <xdr:rowOff>76434</xdr:rowOff>
    </xdr:to>
    <xdr:grpSp>
      <xdr:nvGrpSpPr>
        <xdr:cNvPr id="2" name="Group 1">
          <a:extLst>
            <a:ext uri="{FF2B5EF4-FFF2-40B4-BE49-F238E27FC236}">
              <a16:creationId xmlns:a16="http://schemas.microsoft.com/office/drawing/2014/main" id="{6D2B898B-C7CA-B415-4339-E79D80D44EB2}"/>
            </a:ext>
          </a:extLst>
        </xdr:cNvPr>
        <xdr:cNvGrpSpPr/>
      </xdr:nvGrpSpPr>
      <xdr:grpSpPr>
        <a:xfrm>
          <a:off x="2809874" y="3791792"/>
          <a:ext cx="6544155" cy="3250592"/>
          <a:chOff x="1172871" y="1070575"/>
          <a:chExt cx="9334980" cy="4559534"/>
        </a:xfrm>
      </xdr:grpSpPr>
      <xdr:grpSp>
        <xdr:nvGrpSpPr>
          <xdr:cNvPr id="3" name="Group 2">
            <a:extLst>
              <a:ext uri="{FF2B5EF4-FFF2-40B4-BE49-F238E27FC236}">
                <a16:creationId xmlns:a16="http://schemas.microsoft.com/office/drawing/2014/main" id="{9AEA01FA-7120-D969-1679-A98A36811BA4}"/>
              </a:ext>
            </a:extLst>
          </xdr:cNvPr>
          <xdr:cNvGrpSpPr/>
        </xdr:nvGrpSpPr>
        <xdr:grpSpPr>
          <a:xfrm>
            <a:off x="1172871" y="1070575"/>
            <a:ext cx="9334980" cy="4559534"/>
            <a:chOff x="1172871" y="1070575"/>
            <a:chExt cx="9334980" cy="4559534"/>
          </a:xfrm>
        </xdr:grpSpPr>
        <xdr:pic>
          <xdr:nvPicPr>
            <xdr:cNvPr id="11" name="Picture 10">
              <a:extLst>
                <a:ext uri="{FF2B5EF4-FFF2-40B4-BE49-F238E27FC236}">
                  <a16:creationId xmlns:a16="http://schemas.microsoft.com/office/drawing/2014/main" id="{4307DAC8-1D02-745F-832D-AB1F8249A434}"/>
                </a:ext>
              </a:extLst>
            </xdr:cNvPr>
            <xdr:cNvPicPr>
              <a:picLocks noChangeAspect="1"/>
            </xdr:cNvPicPr>
          </xdr:nvPicPr>
          <xdr:blipFill>
            <a:blip xmlns:r="http://schemas.openxmlformats.org/officeDocument/2006/relationships" r:embed="rId1"/>
            <a:stretch>
              <a:fillRect/>
            </a:stretch>
          </xdr:blipFill>
          <xdr:spPr>
            <a:xfrm>
              <a:off x="1172871" y="1070575"/>
              <a:ext cx="9334980" cy="45595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12" name="Freeform: Shape 11">
              <a:extLst>
                <a:ext uri="{FF2B5EF4-FFF2-40B4-BE49-F238E27FC236}">
                  <a16:creationId xmlns:a16="http://schemas.microsoft.com/office/drawing/2014/main" id="{C4746E1F-A1E7-C3A9-A580-EC7B94160D3E}"/>
                </a:ext>
              </a:extLst>
            </xdr:cNvPr>
            <xdr:cNvSpPr/>
          </xdr:nvSpPr>
          <xdr:spPr>
            <a:xfrm>
              <a:off x="5777842" y="3245938"/>
              <a:ext cx="1318776" cy="1442639"/>
            </a:xfrm>
            <a:custGeom>
              <a:avLst/>
              <a:gdLst>
                <a:gd name="csX0" fmla="*/ 193081 w 1318776"/>
                <a:gd name="csY0" fmla="*/ 0 h 1442639"/>
                <a:gd name="csX1" fmla="*/ 834254 w 1318776"/>
                <a:gd name="csY1" fmla="*/ 91076 h 1442639"/>
                <a:gd name="csX2" fmla="*/ 1165769 w 1318776"/>
                <a:gd name="csY2" fmla="*/ 196723 h 1442639"/>
                <a:gd name="csX3" fmla="*/ 1081980 w 1318776"/>
                <a:gd name="csY3" fmla="*/ 710390 h 1442639"/>
                <a:gd name="csX4" fmla="*/ 1318776 w 1318776"/>
                <a:gd name="csY4" fmla="*/ 732248 h 1442639"/>
                <a:gd name="csX5" fmla="*/ 1213129 w 1318776"/>
                <a:gd name="csY5" fmla="*/ 1442639 h 1442639"/>
                <a:gd name="csX6" fmla="*/ 153007 w 1318776"/>
                <a:gd name="csY6" fmla="*/ 1275060 h 1442639"/>
                <a:gd name="csX7" fmla="*/ 91076 w 1318776"/>
                <a:gd name="csY7" fmla="*/ 1369778 h 1442639"/>
                <a:gd name="csX8" fmla="*/ 0 w 1318776"/>
                <a:gd name="csY8" fmla="*/ 1373421 h 1442639"/>
                <a:gd name="csX9" fmla="*/ 193081 w 1318776"/>
                <a:gd name="csY9" fmla="*/ 0 h 1442639"/>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Lst>
              <a:rect l="l" t="t" r="r" b="b"/>
              <a:pathLst>
                <a:path w="1318776" h="1442639">
                  <a:moveTo>
                    <a:pt x="193081" y="0"/>
                  </a:moveTo>
                  <a:lnTo>
                    <a:pt x="834254" y="91076"/>
                  </a:lnTo>
                  <a:lnTo>
                    <a:pt x="1165769" y="196723"/>
                  </a:lnTo>
                  <a:lnTo>
                    <a:pt x="1081980" y="710390"/>
                  </a:lnTo>
                  <a:lnTo>
                    <a:pt x="1318776" y="732248"/>
                  </a:lnTo>
                  <a:lnTo>
                    <a:pt x="1213129" y="1442639"/>
                  </a:lnTo>
                  <a:lnTo>
                    <a:pt x="153007" y="1275060"/>
                  </a:lnTo>
                  <a:lnTo>
                    <a:pt x="91076" y="1369778"/>
                  </a:lnTo>
                  <a:lnTo>
                    <a:pt x="0" y="1373421"/>
                  </a:lnTo>
                  <a:lnTo>
                    <a:pt x="193081" y="0"/>
                  </a:lnTo>
                  <a:close/>
                </a:path>
              </a:pathLst>
            </a:custGeom>
            <a:solidFill>
              <a:srgbClr val="A02B93">
                <a:alpha val="25098"/>
              </a:srgbClr>
            </a:solidFill>
            <a:ln w="9525"/>
          </xdr:spPr>
          <xdr:style>
            <a:lnRef idx="2">
              <a:schemeClr val="accent5">
                <a:shade val="15000"/>
              </a:schemeClr>
            </a:lnRef>
            <a:fillRef idx="1">
              <a:schemeClr val="accent5"/>
            </a:fillRef>
            <a:effectRef idx="0">
              <a:schemeClr val="accent5"/>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3" name="Freeform: Shape 12">
              <a:extLst>
                <a:ext uri="{FF2B5EF4-FFF2-40B4-BE49-F238E27FC236}">
                  <a16:creationId xmlns:a16="http://schemas.microsoft.com/office/drawing/2014/main" id="{46D6C035-7B91-E344-8BCF-04D2967DA5E3}"/>
                </a:ext>
              </a:extLst>
            </xdr:cNvPr>
            <xdr:cNvSpPr/>
          </xdr:nvSpPr>
          <xdr:spPr>
            <a:xfrm>
              <a:off x="5970923" y="2331538"/>
              <a:ext cx="1719509" cy="1701294"/>
            </a:xfrm>
            <a:custGeom>
              <a:avLst/>
              <a:gdLst>
                <a:gd name="csX0" fmla="*/ 455378 w 1719509"/>
                <a:gd name="csY0" fmla="*/ 76503 h 1701294"/>
                <a:gd name="csX1" fmla="*/ 422591 w 1719509"/>
                <a:gd name="csY1" fmla="*/ 306014 h 1701294"/>
                <a:gd name="csX2" fmla="*/ 491808 w 1719509"/>
                <a:gd name="csY2" fmla="*/ 313300 h 1701294"/>
                <a:gd name="csX3" fmla="*/ 444449 w 1719509"/>
                <a:gd name="csY3" fmla="*/ 630244 h 1701294"/>
                <a:gd name="csX4" fmla="*/ 51002 w 1719509"/>
                <a:gd name="csY4" fmla="*/ 575598 h 1701294"/>
                <a:gd name="csX5" fmla="*/ 0 w 1719509"/>
                <a:gd name="csY5" fmla="*/ 914400 h 1701294"/>
                <a:gd name="csX6" fmla="*/ 644816 w 1719509"/>
                <a:gd name="csY6" fmla="*/ 1001833 h 1701294"/>
                <a:gd name="csX7" fmla="*/ 976331 w 1719509"/>
                <a:gd name="csY7" fmla="*/ 1114766 h 1701294"/>
                <a:gd name="csX8" fmla="*/ 899828 w 1719509"/>
                <a:gd name="csY8" fmla="*/ 1624790 h 1701294"/>
                <a:gd name="csX9" fmla="*/ 1511856 w 1719509"/>
                <a:gd name="csY9" fmla="*/ 1701294 h 1701294"/>
                <a:gd name="csX10" fmla="*/ 1646648 w 1719509"/>
                <a:gd name="csY10" fmla="*/ 976331 h 1701294"/>
                <a:gd name="csX11" fmla="*/ 1592003 w 1719509"/>
                <a:gd name="csY11" fmla="*/ 972688 h 1701294"/>
                <a:gd name="csX12" fmla="*/ 1719509 w 1719509"/>
                <a:gd name="csY12" fmla="*/ 83789 h 1701294"/>
                <a:gd name="csX13" fmla="*/ 998189 w 1719509"/>
                <a:gd name="csY13" fmla="*/ 0 h 1701294"/>
                <a:gd name="csX14" fmla="*/ 976331 w 1719509"/>
                <a:gd name="csY14" fmla="*/ 149364 h 1701294"/>
                <a:gd name="csX15" fmla="*/ 455378 w 1719509"/>
                <a:gd name="csY15" fmla="*/ 76503 h 1701294"/>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Lst>
              <a:rect l="l" t="t" r="r" b="b"/>
              <a:pathLst>
                <a:path w="1719509" h="1701294">
                  <a:moveTo>
                    <a:pt x="455378" y="76503"/>
                  </a:moveTo>
                  <a:lnTo>
                    <a:pt x="422591" y="306014"/>
                  </a:lnTo>
                  <a:lnTo>
                    <a:pt x="491808" y="313300"/>
                  </a:lnTo>
                  <a:lnTo>
                    <a:pt x="444449" y="630244"/>
                  </a:lnTo>
                  <a:lnTo>
                    <a:pt x="51002" y="575598"/>
                  </a:lnTo>
                  <a:lnTo>
                    <a:pt x="0" y="914400"/>
                  </a:lnTo>
                  <a:lnTo>
                    <a:pt x="644816" y="1001833"/>
                  </a:lnTo>
                  <a:lnTo>
                    <a:pt x="976331" y="1114766"/>
                  </a:lnTo>
                  <a:lnTo>
                    <a:pt x="899828" y="1624790"/>
                  </a:lnTo>
                  <a:lnTo>
                    <a:pt x="1511856" y="1701294"/>
                  </a:lnTo>
                  <a:lnTo>
                    <a:pt x="1646648" y="976331"/>
                  </a:lnTo>
                  <a:lnTo>
                    <a:pt x="1592003" y="972688"/>
                  </a:lnTo>
                  <a:lnTo>
                    <a:pt x="1719509" y="83789"/>
                  </a:lnTo>
                  <a:lnTo>
                    <a:pt x="998189" y="0"/>
                  </a:lnTo>
                  <a:lnTo>
                    <a:pt x="976331" y="149364"/>
                  </a:lnTo>
                  <a:lnTo>
                    <a:pt x="455378" y="76503"/>
                  </a:lnTo>
                  <a:close/>
                </a:path>
              </a:pathLst>
            </a:custGeom>
            <a:solidFill>
              <a:srgbClr val="E97132">
                <a:alpha val="25098"/>
              </a:srgbClr>
            </a:solidFill>
            <a:ln w="9525"/>
          </xdr:spPr>
          <xdr:style>
            <a:lnRef idx="2">
              <a:schemeClr val="accent2">
                <a:shade val="15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4" name="Straight Connector 13">
              <a:extLst>
                <a:ext uri="{FF2B5EF4-FFF2-40B4-BE49-F238E27FC236}">
                  <a16:creationId xmlns:a16="http://schemas.microsoft.com/office/drawing/2014/main" id="{49A82D05-EEE2-7FEE-8EC2-F71F571BCD98}"/>
                </a:ext>
              </a:extLst>
            </xdr:cNvPr>
            <xdr:cNvCxnSpPr>
              <a:cxnSpLocks/>
            </xdr:cNvCxnSpPr>
          </xdr:nvCxnSpPr>
          <xdr:spPr>
            <a:xfrm>
              <a:off x="6606706" y="2985558"/>
              <a:ext cx="979426" cy="121709"/>
            </a:xfrm>
            <a:prstGeom prst="line">
              <a:avLst/>
            </a:prstGeom>
            <a:ln w="38100">
              <a:solidFill>
                <a:schemeClr val="accent3">
                  <a:lumMod val="60000"/>
                  <a:lumOff val="40000"/>
                </a:schemeClr>
              </a:solidFill>
            </a:ln>
          </xdr:spPr>
          <xdr:style>
            <a:lnRef idx="3">
              <a:schemeClr val="accent1"/>
            </a:lnRef>
            <a:fillRef idx="0">
              <a:schemeClr val="accent1"/>
            </a:fillRef>
            <a:effectRef idx="2">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2C27F9D6-CA47-1FE4-EFBE-91C59188B9D3}"/>
                </a:ext>
              </a:extLst>
            </xdr:cNvPr>
            <xdr:cNvCxnSpPr>
              <a:cxnSpLocks/>
            </xdr:cNvCxnSpPr>
          </xdr:nvCxnSpPr>
          <xdr:spPr>
            <a:xfrm flipV="1">
              <a:off x="5853060" y="3873500"/>
              <a:ext cx="637715" cy="742216"/>
            </a:xfrm>
            <a:prstGeom prst="line">
              <a:avLst/>
            </a:prstGeom>
            <a:ln w="28575">
              <a:solidFill>
                <a:schemeClr val="accent3">
                  <a:lumMod val="60000"/>
                  <a:lumOff val="40000"/>
                </a:schemeClr>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4" name="Rectangle 3">
            <a:extLst>
              <a:ext uri="{FF2B5EF4-FFF2-40B4-BE49-F238E27FC236}">
                <a16:creationId xmlns:a16="http://schemas.microsoft.com/office/drawing/2014/main" id="{62AEEE78-2923-3138-C699-A5DE70F38A4C}"/>
              </a:ext>
            </a:extLst>
          </xdr:cNvPr>
          <xdr:cNvSpPr/>
        </xdr:nvSpPr>
        <xdr:spPr>
          <a:xfrm>
            <a:off x="8700380" y="4615716"/>
            <a:ext cx="1716936" cy="987261"/>
          </a:xfrm>
          <a:prstGeom prst="rect">
            <a:avLst/>
          </a:prstGeom>
          <a:solidFill>
            <a:schemeClr val="bg1"/>
          </a:solidFill>
          <a:ln w="317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5" name="Rectangle 4">
            <a:extLst>
              <a:ext uri="{FF2B5EF4-FFF2-40B4-BE49-F238E27FC236}">
                <a16:creationId xmlns:a16="http://schemas.microsoft.com/office/drawing/2014/main" id="{297CCC50-4213-D608-BC28-76D9A22E803C}"/>
              </a:ext>
            </a:extLst>
          </xdr:cNvPr>
          <xdr:cNvSpPr/>
        </xdr:nvSpPr>
        <xdr:spPr>
          <a:xfrm>
            <a:off x="8827076" y="4753847"/>
            <a:ext cx="140277" cy="140277"/>
          </a:xfrm>
          <a:prstGeom prst="rect">
            <a:avLst/>
          </a:prstGeom>
          <a:solidFill>
            <a:srgbClr val="A02B93">
              <a:alpha val="25098"/>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6" name="Rectangle 5">
            <a:extLst>
              <a:ext uri="{FF2B5EF4-FFF2-40B4-BE49-F238E27FC236}">
                <a16:creationId xmlns:a16="http://schemas.microsoft.com/office/drawing/2014/main" id="{0D11B691-7B87-8FBC-10DD-D9860C3E2E93}"/>
              </a:ext>
            </a:extLst>
          </xdr:cNvPr>
          <xdr:cNvSpPr/>
        </xdr:nvSpPr>
        <xdr:spPr>
          <a:xfrm>
            <a:off x="8827076" y="5032254"/>
            <a:ext cx="140277" cy="140277"/>
          </a:xfrm>
          <a:prstGeom prst="rect">
            <a:avLst/>
          </a:prstGeom>
          <a:solidFill>
            <a:srgbClr val="E97132">
              <a:alpha val="25098"/>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7" name="Straight Connector 6">
            <a:extLst>
              <a:ext uri="{FF2B5EF4-FFF2-40B4-BE49-F238E27FC236}">
                <a16:creationId xmlns:a16="http://schemas.microsoft.com/office/drawing/2014/main" id="{D1751CEC-1C14-DF6D-6870-A2AF8A5F1A6B}"/>
              </a:ext>
            </a:extLst>
          </xdr:cNvPr>
          <xdr:cNvCxnSpPr>
            <a:cxnSpLocks/>
          </xdr:cNvCxnSpPr>
        </xdr:nvCxnSpPr>
        <xdr:spPr>
          <a:xfrm>
            <a:off x="8838426" y="5375931"/>
            <a:ext cx="128926" cy="0"/>
          </a:xfrm>
          <a:prstGeom prst="line">
            <a:avLst/>
          </a:prstGeom>
          <a:ln w="28575">
            <a:solidFill>
              <a:schemeClr val="accent3">
                <a:lumMod val="60000"/>
                <a:lumOff val="40000"/>
              </a:schemeClr>
            </a:solidFill>
          </a:ln>
        </xdr:spPr>
        <xdr:style>
          <a:lnRef idx="2">
            <a:schemeClr val="accent1"/>
          </a:lnRef>
          <a:fillRef idx="0">
            <a:schemeClr val="accent1"/>
          </a:fillRef>
          <a:effectRef idx="1">
            <a:schemeClr val="accent1"/>
          </a:effectRef>
          <a:fontRef idx="minor">
            <a:schemeClr val="tx1"/>
          </a:fontRef>
        </xdr:style>
      </xdr:cxnSp>
      <xdr:sp macro="" textlink="">
        <xdr:nvSpPr>
          <xdr:cNvPr id="8" name="TextBox 23">
            <a:extLst>
              <a:ext uri="{FF2B5EF4-FFF2-40B4-BE49-F238E27FC236}">
                <a16:creationId xmlns:a16="http://schemas.microsoft.com/office/drawing/2014/main" id="{920185F0-EED0-D3F8-C5A4-51327D8F57EC}"/>
              </a:ext>
            </a:extLst>
          </xdr:cNvPr>
          <xdr:cNvSpPr txBox="1"/>
        </xdr:nvSpPr>
        <xdr:spPr>
          <a:xfrm>
            <a:off x="8967352" y="4731652"/>
            <a:ext cx="135601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a:latin typeface="Times New Roman" panose="02020603050405020304" pitchFamily="18" charset="0"/>
                <a:cs typeface="Times New Roman" panose="02020603050405020304" pitchFamily="18" charset="0"/>
              </a:rPr>
              <a:t>East Passyunk Corridor Demographic</a:t>
            </a:r>
          </a:p>
        </xdr:txBody>
      </xdr:sp>
      <xdr:sp macro="" textlink="">
        <xdr:nvSpPr>
          <xdr:cNvPr id="9" name="TextBox 24">
            <a:extLst>
              <a:ext uri="{FF2B5EF4-FFF2-40B4-BE49-F238E27FC236}">
                <a16:creationId xmlns:a16="http://schemas.microsoft.com/office/drawing/2014/main" id="{E5D05B2A-0D47-D1FA-DFEE-2E58315B2817}"/>
              </a:ext>
            </a:extLst>
          </xdr:cNvPr>
          <xdr:cNvSpPr txBox="1"/>
        </xdr:nvSpPr>
        <xdr:spPr>
          <a:xfrm>
            <a:off x="8967352" y="5017013"/>
            <a:ext cx="135601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a:latin typeface="Times New Roman" panose="02020603050405020304" pitchFamily="18" charset="0"/>
                <a:cs typeface="Times New Roman" panose="02020603050405020304" pitchFamily="18" charset="0"/>
              </a:rPr>
              <a:t>South Street Corridor Demographic</a:t>
            </a:r>
          </a:p>
        </xdr:txBody>
      </xdr:sp>
      <xdr:sp macro="" textlink="">
        <xdr:nvSpPr>
          <xdr:cNvPr id="10" name="TextBox 25">
            <a:extLst>
              <a:ext uri="{FF2B5EF4-FFF2-40B4-BE49-F238E27FC236}">
                <a16:creationId xmlns:a16="http://schemas.microsoft.com/office/drawing/2014/main" id="{62CCF2D8-DAF3-2085-6F5C-702F1173CCCA}"/>
              </a:ext>
            </a:extLst>
          </xdr:cNvPr>
          <xdr:cNvSpPr txBox="1"/>
        </xdr:nvSpPr>
        <xdr:spPr>
          <a:xfrm>
            <a:off x="8967352" y="5283598"/>
            <a:ext cx="135601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a:latin typeface="Times New Roman" panose="02020603050405020304" pitchFamily="18" charset="0"/>
                <a:cs typeface="Times New Roman" panose="02020603050405020304" pitchFamily="18" charset="0"/>
              </a:rPr>
              <a:t>Corridors in Study</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142874</xdr:colOff>
      <xdr:row>19</xdr:row>
      <xdr:rowOff>101600</xdr:rowOff>
    </xdr:from>
    <xdr:to>
      <xdr:col>17</xdr:col>
      <xdr:colOff>371474</xdr:colOff>
      <xdr:row>40</xdr:row>
      <xdr:rowOff>76200</xdr:rowOff>
    </xdr:to>
    <xdr:graphicFrame macro="">
      <xdr:nvGraphicFramePr>
        <xdr:cNvPr id="10" name="Chart 9">
          <a:extLst>
            <a:ext uri="{FF2B5EF4-FFF2-40B4-BE49-F238E27FC236}">
              <a16:creationId xmlns:a16="http://schemas.microsoft.com/office/drawing/2014/main" id="{EC2B0168-1439-BB10-553D-5B3640FA41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146048</xdr:colOff>
      <xdr:row>38</xdr:row>
      <xdr:rowOff>57150</xdr:rowOff>
    </xdr:from>
    <xdr:to>
      <xdr:col>17</xdr:col>
      <xdr:colOff>374648</xdr:colOff>
      <xdr:row>59</xdr:row>
      <xdr:rowOff>63500</xdr:rowOff>
    </xdr:to>
    <xdr:graphicFrame macro="">
      <xdr:nvGraphicFramePr>
        <xdr:cNvPr id="11" name="Chart 10">
          <a:extLst>
            <a:ext uri="{FF2B5EF4-FFF2-40B4-BE49-F238E27FC236}">
              <a16:creationId xmlns:a16="http://schemas.microsoft.com/office/drawing/2014/main" id="{6ADC781C-6B76-24C9-972C-1D52149AB8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142874</xdr:colOff>
      <xdr:row>0</xdr:row>
      <xdr:rowOff>0</xdr:rowOff>
    </xdr:from>
    <xdr:to>
      <xdr:col>17</xdr:col>
      <xdr:colOff>371474</xdr:colOff>
      <xdr:row>20</xdr:row>
      <xdr:rowOff>152400</xdr:rowOff>
    </xdr:to>
    <xdr:graphicFrame macro="">
      <xdr:nvGraphicFramePr>
        <xdr:cNvPr id="12" name="Chart 11">
          <a:extLst>
            <a:ext uri="{FF2B5EF4-FFF2-40B4-BE49-F238E27FC236}">
              <a16:creationId xmlns:a16="http://schemas.microsoft.com/office/drawing/2014/main" id="{5B3380CC-8BFF-9202-C461-B2B07E0F36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2259762-ADDA-4733-9505-3471A38CF73B}">
  <we:reference id="wa200009404" version="1.0.0.8" store="en-US" storeType="OMEX"/>
  <we:alternateReferences>
    <we:reference id="WA200009404" version="1.0.0.8" store="" storeType="OMEX"/>
  </we:alternateReferences>
  <we:properties>
    <we:property name="claude.fileId" value="&quot;a9326744-ceba-49de-b5bc-999ca6e11737&quot;"/>
  </we:properties>
  <we:bindings/>
  <we:snapshot xmlns:r="http://schemas.openxmlformats.org/officeDocument/2006/relationships"/>
</we:webextension>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6"/>
  <sheetViews>
    <sheetView workbookViewId="0">
      <pane ySplit="1" topLeftCell="A2" activePane="bottomLeft" state="frozen"/>
      <selection pane="bottomLeft" activeCell="C16" sqref="C16"/>
    </sheetView>
  </sheetViews>
  <sheetFormatPr defaultRowHeight="14.5" x14ac:dyDescent="0.35"/>
  <cols>
    <col min="1" max="1" width="15" customWidth="1"/>
    <col min="2" max="2" width="25" customWidth="1"/>
    <col min="3" max="3" width="20" customWidth="1"/>
    <col min="4" max="4" width="10" customWidth="1"/>
    <col min="5" max="6" width="19" customWidth="1"/>
    <col min="7" max="8" width="13" customWidth="1"/>
    <col min="9" max="11" width="10" customWidth="1"/>
    <col min="12" max="12" width="20" customWidth="1"/>
    <col min="13" max="13" width="24" customWidth="1"/>
    <col min="14" max="14" width="28" customWidth="1"/>
    <col min="15" max="15" width="30" customWidth="1"/>
    <col min="16" max="16" width="19" customWidth="1"/>
    <col min="17" max="17" width="30" customWidth="1"/>
    <col min="18" max="18" width="23" customWidth="1"/>
    <col min="19" max="19" width="24" customWidth="1"/>
    <col min="20" max="20" width="19" customWidth="1"/>
    <col min="21" max="21" width="28" customWidth="1"/>
    <col min="22" max="23" width="10" customWidth="1"/>
    <col min="24" max="24" width="20" customWidth="1"/>
    <col min="25" max="25" width="10" customWidth="1"/>
    <col min="26" max="26" width="21" customWidth="1"/>
  </cols>
  <sheetData>
    <row r="1" spans="1:26" ht="26.5" customHeight="1"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row>
    <row r="2" spans="1:26" x14ac:dyDescent="0.35">
      <c r="A2" s="2" t="s">
        <v>26</v>
      </c>
      <c r="B2" s="2" t="s">
        <v>27</v>
      </c>
      <c r="C2" s="2" t="s">
        <v>28</v>
      </c>
      <c r="D2" s="3" t="s">
        <v>29</v>
      </c>
      <c r="E2" s="4">
        <v>1965</v>
      </c>
      <c r="F2" s="4">
        <v>1295</v>
      </c>
      <c r="G2" s="5">
        <v>33.5</v>
      </c>
      <c r="H2" s="6">
        <v>5.0200000000000002E-2</v>
      </c>
      <c r="I2" s="6">
        <v>0.46579999999999999</v>
      </c>
      <c r="J2" s="6">
        <v>0.32490000000000002</v>
      </c>
      <c r="K2" s="6">
        <v>0.15909999999999999</v>
      </c>
      <c r="L2" s="4">
        <v>232</v>
      </c>
      <c r="M2" s="4">
        <v>1063</v>
      </c>
      <c r="N2" s="2"/>
      <c r="O2" s="7">
        <v>20798</v>
      </c>
      <c r="P2" s="6">
        <v>0.35270000000000001</v>
      </c>
      <c r="Q2" s="6">
        <v>0.22950000000000001</v>
      </c>
      <c r="R2" s="4">
        <v>47</v>
      </c>
      <c r="S2" s="4">
        <v>1149</v>
      </c>
      <c r="T2" s="6">
        <v>3.9600000000000003E-2</v>
      </c>
      <c r="U2" s="7">
        <v>128144</v>
      </c>
      <c r="V2" s="6">
        <v>0.89590000000000003</v>
      </c>
      <c r="W2" s="6">
        <v>6.7100000000000007E-2</v>
      </c>
      <c r="X2" s="2"/>
      <c r="Y2" s="6">
        <v>2.9700000000000001E-2</v>
      </c>
      <c r="Z2" s="6">
        <v>7.3000000000000001E-3</v>
      </c>
    </row>
    <row r="3" spans="1:26" x14ac:dyDescent="0.35">
      <c r="A3" s="2" t="s">
        <v>26</v>
      </c>
      <c r="B3" s="2" t="s">
        <v>27</v>
      </c>
      <c r="C3" s="2" t="s">
        <v>28</v>
      </c>
      <c r="D3" s="3" t="s">
        <v>30</v>
      </c>
      <c r="E3" s="4">
        <v>2332</v>
      </c>
      <c r="F3" s="4">
        <v>1518</v>
      </c>
      <c r="G3" s="5">
        <v>28.5</v>
      </c>
      <c r="H3" s="6">
        <v>4.02E-2</v>
      </c>
      <c r="I3" s="6">
        <v>0.622</v>
      </c>
      <c r="J3" s="6">
        <v>0.2099</v>
      </c>
      <c r="K3" s="6">
        <v>0.12790000000000001</v>
      </c>
      <c r="L3" s="4">
        <v>265</v>
      </c>
      <c r="M3" s="4">
        <v>1253</v>
      </c>
      <c r="N3" s="2"/>
      <c r="O3" s="7">
        <v>34339</v>
      </c>
      <c r="P3" s="6">
        <v>0.2964</v>
      </c>
      <c r="Q3" s="6">
        <v>0.45750000000000002</v>
      </c>
      <c r="R3" s="4">
        <v>96</v>
      </c>
      <c r="S3" s="4">
        <v>1418</v>
      </c>
      <c r="T3" s="6">
        <v>6.3299999999999995E-2</v>
      </c>
      <c r="U3" s="7">
        <v>227752</v>
      </c>
      <c r="V3" s="6">
        <v>0.89100000000000001</v>
      </c>
      <c r="W3" s="6">
        <v>5.6000000000000001E-2</v>
      </c>
      <c r="X3" s="6">
        <v>1.9900000000000001E-2</v>
      </c>
      <c r="Y3" s="6">
        <v>2.3900000000000001E-2</v>
      </c>
      <c r="Z3" s="6">
        <v>9.1999999999999998E-3</v>
      </c>
    </row>
    <row r="4" spans="1:26" x14ac:dyDescent="0.35">
      <c r="A4" s="2" t="s">
        <v>26</v>
      </c>
      <c r="B4" s="2" t="s">
        <v>27</v>
      </c>
      <c r="C4" s="2" t="s">
        <v>28</v>
      </c>
      <c r="D4" s="3" t="s">
        <v>31</v>
      </c>
      <c r="E4" s="4">
        <v>2334</v>
      </c>
      <c r="F4" s="4">
        <v>1692</v>
      </c>
      <c r="G4" s="5">
        <v>28.9</v>
      </c>
      <c r="H4" s="6">
        <v>3.4000000000000002E-2</v>
      </c>
      <c r="I4" s="6">
        <v>0.58809999999999996</v>
      </c>
      <c r="J4" s="6">
        <v>0.186</v>
      </c>
      <c r="K4" s="6">
        <v>0.19189999999999999</v>
      </c>
      <c r="L4" s="4">
        <v>211</v>
      </c>
      <c r="M4" s="4">
        <v>1481</v>
      </c>
      <c r="N4" s="2"/>
      <c r="O4" s="7">
        <v>31733</v>
      </c>
      <c r="P4" s="6">
        <v>0.33600000000000002</v>
      </c>
      <c r="Q4" s="6">
        <v>0.57669999999999999</v>
      </c>
      <c r="R4" s="4">
        <v>88</v>
      </c>
      <c r="S4" s="4">
        <v>1622</v>
      </c>
      <c r="T4" s="6">
        <v>5.16E-2</v>
      </c>
      <c r="U4" s="7">
        <v>406980</v>
      </c>
      <c r="V4" s="6">
        <v>0.75080000000000002</v>
      </c>
      <c r="W4" s="6">
        <v>0.1072</v>
      </c>
      <c r="X4" s="6">
        <v>4.02E-2</v>
      </c>
      <c r="Y4" s="6">
        <v>9.7299999999999998E-2</v>
      </c>
      <c r="Z4" s="6">
        <v>4.4999999999999997E-3</v>
      </c>
    </row>
    <row r="5" spans="1:26" x14ac:dyDescent="0.35">
      <c r="A5" s="2" t="s">
        <v>26</v>
      </c>
      <c r="B5" s="2" t="s">
        <v>27</v>
      </c>
      <c r="C5" s="2" t="s">
        <v>28</v>
      </c>
      <c r="D5" s="3" t="s">
        <v>32</v>
      </c>
      <c r="E5" s="4">
        <v>2731</v>
      </c>
      <c r="F5" s="4">
        <v>1465</v>
      </c>
      <c r="G5" s="5">
        <v>29.3</v>
      </c>
      <c r="H5" s="6">
        <v>2.3400000000000001E-2</v>
      </c>
      <c r="I5" s="6">
        <v>0.61080000000000001</v>
      </c>
      <c r="J5" s="6">
        <v>0.21099999999999999</v>
      </c>
      <c r="K5" s="6">
        <v>0.15479999999999999</v>
      </c>
      <c r="L5" s="4">
        <v>240</v>
      </c>
      <c r="M5" s="4">
        <v>1225</v>
      </c>
      <c r="N5" s="2"/>
      <c r="O5" s="7">
        <v>23850</v>
      </c>
      <c r="P5" s="6">
        <v>0.34670000000000001</v>
      </c>
      <c r="Q5" s="6">
        <v>0.62560000000000004</v>
      </c>
      <c r="R5" s="4">
        <v>151</v>
      </c>
      <c r="S5" s="4">
        <v>1328</v>
      </c>
      <c r="T5" s="6">
        <v>0.1021</v>
      </c>
      <c r="U5" s="7">
        <v>379215</v>
      </c>
      <c r="V5" s="6">
        <v>0.71479999999999999</v>
      </c>
      <c r="W5" s="6">
        <v>7.6200000000000004E-2</v>
      </c>
      <c r="X5" s="6">
        <v>2.64E-2</v>
      </c>
      <c r="Y5" s="6">
        <v>0.17469999999999999</v>
      </c>
      <c r="Z5" s="6">
        <v>8.0999999999999996E-3</v>
      </c>
    </row>
    <row r="6" spans="1:26" x14ac:dyDescent="0.35">
      <c r="A6" s="2" t="s">
        <v>26</v>
      </c>
      <c r="B6" s="2" t="s">
        <v>27</v>
      </c>
      <c r="C6" s="2" t="s">
        <v>28</v>
      </c>
      <c r="D6" s="3" t="s">
        <v>33</v>
      </c>
      <c r="E6" s="4">
        <v>2773</v>
      </c>
      <c r="F6" s="4">
        <v>1419</v>
      </c>
      <c r="G6" s="5">
        <v>29.9</v>
      </c>
      <c r="H6" s="6">
        <v>4.3299999999999998E-2</v>
      </c>
      <c r="I6" s="6">
        <v>0.48209999999999997</v>
      </c>
      <c r="J6" s="6">
        <v>0.25140000000000001</v>
      </c>
      <c r="K6" s="6">
        <v>0.22320000000000001</v>
      </c>
      <c r="L6" s="4">
        <v>370</v>
      </c>
      <c r="M6" s="4">
        <v>1049</v>
      </c>
      <c r="N6" s="4">
        <v>84</v>
      </c>
      <c r="O6" s="7">
        <v>20536</v>
      </c>
      <c r="P6" s="6">
        <v>0.38140000000000002</v>
      </c>
      <c r="Q6" s="6">
        <v>0.6361</v>
      </c>
      <c r="R6" s="4">
        <v>230</v>
      </c>
      <c r="S6" s="4">
        <v>1189</v>
      </c>
      <c r="T6" s="6">
        <v>0.16209999999999999</v>
      </c>
      <c r="U6" s="7">
        <v>617250</v>
      </c>
      <c r="V6" s="6">
        <v>0.64659999999999995</v>
      </c>
      <c r="W6" s="6">
        <v>6.13E-2</v>
      </c>
      <c r="X6" s="6">
        <v>4.0399999999999998E-2</v>
      </c>
      <c r="Y6" s="6">
        <v>0.23039999999999999</v>
      </c>
      <c r="Z6" s="6">
        <v>2.1299999999999999E-2</v>
      </c>
    </row>
    <row r="7" spans="1:26" x14ac:dyDescent="0.35">
      <c r="A7" s="2" t="s">
        <v>26</v>
      </c>
      <c r="B7" s="2" t="s">
        <v>27</v>
      </c>
      <c r="C7" s="2" t="s">
        <v>28</v>
      </c>
      <c r="D7" s="3" t="s">
        <v>34</v>
      </c>
      <c r="E7" s="4">
        <v>2842</v>
      </c>
      <c r="F7" s="4">
        <v>1541</v>
      </c>
      <c r="G7" s="5">
        <v>34.700000000000003</v>
      </c>
      <c r="H7" s="6">
        <v>4.2200000000000001E-2</v>
      </c>
      <c r="I7" s="6">
        <v>0.42259999999999998</v>
      </c>
      <c r="J7" s="6">
        <v>0.22620000000000001</v>
      </c>
      <c r="K7" s="6">
        <v>0.30890000000000001</v>
      </c>
      <c r="L7" s="4">
        <v>534</v>
      </c>
      <c r="M7" s="4">
        <v>1007</v>
      </c>
      <c r="N7" s="4">
        <v>76</v>
      </c>
      <c r="O7" s="7">
        <v>61312</v>
      </c>
      <c r="P7" s="6">
        <v>0.13619999999999999</v>
      </c>
      <c r="Q7" s="6">
        <v>0.69259999999999999</v>
      </c>
      <c r="R7" s="4">
        <v>245</v>
      </c>
      <c r="S7" s="4">
        <v>1296</v>
      </c>
      <c r="T7" s="6">
        <v>0.159</v>
      </c>
      <c r="U7" s="7">
        <v>898300</v>
      </c>
      <c r="V7" s="6">
        <v>0.6411</v>
      </c>
      <c r="W7" s="6">
        <v>5.1400000000000001E-2</v>
      </c>
      <c r="X7" s="6">
        <v>3.4099999999999998E-2</v>
      </c>
      <c r="Y7" s="6">
        <v>0.23499999999999999</v>
      </c>
      <c r="Z7" s="6">
        <v>3.8399999999999997E-2</v>
      </c>
    </row>
    <row r="8" spans="1:26" x14ac:dyDescent="0.35">
      <c r="A8" s="2">
        <v>9.02</v>
      </c>
      <c r="B8" s="2" t="s">
        <v>27</v>
      </c>
      <c r="C8" s="2" t="s">
        <v>28</v>
      </c>
      <c r="D8" s="3" t="s">
        <v>255</v>
      </c>
      <c r="E8" s="4">
        <v>2714</v>
      </c>
      <c r="F8" s="4">
        <v>1367</v>
      </c>
      <c r="G8" s="5">
        <v>34.700000000000003</v>
      </c>
      <c r="H8" s="6">
        <v>2.1000000000000001E-2</v>
      </c>
      <c r="I8" s="6">
        <v>0.48309999999999997</v>
      </c>
      <c r="J8" s="6">
        <v>0.2152</v>
      </c>
      <c r="K8" s="6">
        <v>0.28079999999999999</v>
      </c>
      <c r="L8" s="4">
        <v>538</v>
      </c>
      <c r="M8" s="4">
        <v>829</v>
      </c>
      <c r="N8" s="4">
        <v>15</v>
      </c>
      <c r="O8" s="7">
        <v>72428</v>
      </c>
      <c r="P8" s="6">
        <v>0.16750000000000001</v>
      </c>
      <c r="Q8" s="6">
        <v>0.66910000000000003</v>
      </c>
      <c r="R8" s="4">
        <v>151</v>
      </c>
      <c r="S8" s="4">
        <v>1216</v>
      </c>
      <c r="T8" s="6">
        <v>0.1105</v>
      </c>
      <c r="U8" s="7">
        <v>604511</v>
      </c>
      <c r="V8" s="6">
        <v>0.68200000000000005</v>
      </c>
      <c r="W8" s="6">
        <v>5.3400000000000003E-2</v>
      </c>
      <c r="X8" s="6">
        <v>4.8599999999999997E-2</v>
      </c>
      <c r="Y8" s="6">
        <v>0.20449999999999999</v>
      </c>
      <c r="Z8" s="6">
        <v>1.14E-2</v>
      </c>
    </row>
    <row r="9" spans="1:26" x14ac:dyDescent="0.35">
      <c r="A9" s="2" t="s">
        <v>35</v>
      </c>
      <c r="B9" s="2" t="s">
        <v>36</v>
      </c>
      <c r="C9" s="2" t="s">
        <v>28</v>
      </c>
      <c r="D9" s="3" t="s">
        <v>29</v>
      </c>
      <c r="E9" s="4">
        <v>1585</v>
      </c>
      <c r="F9" s="4">
        <v>770</v>
      </c>
      <c r="G9" s="5">
        <v>33.700000000000003</v>
      </c>
      <c r="H9" s="6">
        <v>0.12330000000000001</v>
      </c>
      <c r="I9" s="6">
        <v>0.40510000000000002</v>
      </c>
      <c r="J9" s="6">
        <v>0.37219999999999998</v>
      </c>
      <c r="K9" s="6">
        <v>9.9400000000000002E-2</v>
      </c>
      <c r="L9" s="4">
        <v>405</v>
      </c>
      <c r="M9" s="4">
        <v>365</v>
      </c>
      <c r="N9" s="2"/>
      <c r="O9" s="7">
        <v>73032</v>
      </c>
      <c r="P9" s="6">
        <v>9.4799999999999995E-2</v>
      </c>
      <c r="Q9" s="6">
        <v>0.47610000000000002</v>
      </c>
      <c r="R9" s="4">
        <v>185</v>
      </c>
      <c r="S9" s="4">
        <v>626</v>
      </c>
      <c r="T9" s="6">
        <v>0.2283</v>
      </c>
      <c r="U9" s="7">
        <v>320359</v>
      </c>
      <c r="V9" s="6">
        <v>0.92630000000000001</v>
      </c>
      <c r="W9" s="6">
        <v>6.3399999999999998E-2</v>
      </c>
      <c r="X9" s="2"/>
      <c r="Y9" s="6">
        <v>6.4000000000000003E-3</v>
      </c>
      <c r="Z9" s="6">
        <v>3.8999999999999998E-3</v>
      </c>
    </row>
    <row r="10" spans="1:26" x14ac:dyDescent="0.35">
      <c r="A10" s="2" t="s">
        <v>35</v>
      </c>
      <c r="B10" s="2" t="s">
        <v>36</v>
      </c>
      <c r="C10" s="2" t="s">
        <v>28</v>
      </c>
      <c r="D10" s="3" t="s">
        <v>30</v>
      </c>
      <c r="E10" s="4">
        <v>1707</v>
      </c>
      <c r="F10" s="4">
        <v>942</v>
      </c>
      <c r="G10" s="5">
        <v>35</v>
      </c>
      <c r="H10" s="6">
        <v>0.1268</v>
      </c>
      <c r="I10" s="6">
        <v>0.37230000000000002</v>
      </c>
      <c r="J10" s="6">
        <v>0.40279999999999999</v>
      </c>
      <c r="K10" s="6">
        <v>9.8000000000000004E-2</v>
      </c>
      <c r="L10" s="4">
        <v>384</v>
      </c>
      <c r="M10" s="4">
        <v>558</v>
      </c>
      <c r="N10" s="2"/>
      <c r="O10" s="7">
        <v>85221</v>
      </c>
      <c r="P10" s="6">
        <v>5.4899999999999997E-2</v>
      </c>
      <c r="Q10" s="6">
        <v>0.63749999999999996</v>
      </c>
      <c r="R10" s="4">
        <v>420</v>
      </c>
      <c r="S10" s="4">
        <v>522</v>
      </c>
      <c r="T10" s="6">
        <v>0.44590000000000002</v>
      </c>
      <c r="U10" s="7">
        <v>558759</v>
      </c>
      <c r="V10" s="6">
        <v>0.93979999999999997</v>
      </c>
      <c r="W10" s="6">
        <v>2.8799999999999999E-2</v>
      </c>
      <c r="X10" s="6">
        <v>1.23E-2</v>
      </c>
      <c r="Y10" s="6">
        <v>1.09E-2</v>
      </c>
      <c r="Z10" s="6">
        <v>8.2000000000000007E-3</v>
      </c>
    </row>
    <row r="11" spans="1:26" x14ac:dyDescent="0.35">
      <c r="A11" s="2" t="s">
        <v>35</v>
      </c>
      <c r="B11" s="2" t="s">
        <v>36</v>
      </c>
      <c r="C11" s="2" t="s">
        <v>28</v>
      </c>
      <c r="D11" s="3" t="s">
        <v>31</v>
      </c>
      <c r="E11" s="4">
        <v>2431</v>
      </c>
      <c r="F11" s="4">
        <v>1455</v>
      </c>
      <c r="G11" s="5">
        <v>41.1</v>
      </c>
      <c r="H11" s="6">
        <v>7.6200000000000004E-2</v>
      </c>
      <c r="I11" s="6">
        <v>0.30630000000000002</v>
      </c>
      <c r="J11" s="6">
        <v>0.48699999999999999</v>
      </c>
      <c r="K11" s="6">
        <v>0.1305</v>
      </c>
      <c r="L11" s="4">
        <v>556</v>
      </c>
      <c r="M11" s="4">
        <v>898</v>
      </c>
      <c r="N11" s="2"/>
      <c r="O11" s="7">
        <v>109681</v>
      </c>
      <c r="P11" s="6">
        <v>3.6299999999999999E-2</v>
      </c>
      <c r="Q11" s="6">
        <v>0.69240000000000002</v>
      </c>
      <c r="R11" s="4">
        <v>796</v>
      </c>
      <c r="S11" s="4">
        <v>651</v>
      </c>
      <c r="T11" s="6">
        <v>0.5504</v>
      </c>
      <c r="U11" s="7">
        <v>688590</v>
      </c>
      <c r="V11" s="6">
        <v>0.93259999999999998</v>
      </c>
      <c r="W11" s="6">
        <v>2.75E-2</v>
      </c>
      <c r="X11" s="6">
        <v>1.77E-2</v>
      </c>
      <c r="Y11" s="6">
        <v>2.06E-2</v>
      </c>
      <c r="Z11" s="6">
        <v>1.6000000000000001E-3</v>
      </c>
    </row>
    <row r="12" spans="1:26" x14ac:dyDescent="0.35">
      <c r="A12" s="2" t="s">
        <v>35</v>
      </c>
      <c r="B12" s="2" t="s">
        <v>36</v>
      </c>
      <c r="C12" s="2" t="s">
        <v>28</v>
      </c>
      <c r="D12" s="3" t="s">
        <v>32</v>
      </c>
      <c r="E12" s="4">
        <v>2484</v>
      </c>
      <c r="F12" s="4">
        <v>1588</v>
      </c>
      <c r="G12" s="5">
        <v>47.1</v>
      </c>
      <c r="H12" s="6">
        <v>6.0299999999999999E-2</v>
      </c>
      <c r="I12" s="6">
        <v>0.25580000000000003</v>
      </c>
      <c r="J12" s="6">
        <v>0.48520000000000002</v>
      </c>
      <c r="K12" s="6">
        <v>0.19869999999999999</v>
      </c>
      <c r="L12" s="4">
        <v>499</v>
      </c>
      <c r="M12" s="4">
        <v>1089</v>
      </c>
      <c r="N12" s="2"/>
      <c r="O12" s="7">
        <v>103055</v>
      </c>
      <c r="P12" s="6">
        <v>7.7799999999999994E-2</v>
      </c>
      <c r="Q12" s="6">
        <v>0.75409999999999999</v>
      </c>
      <c r="R12" s="4">
        <v>1032</v>
      </c>
      <c r="S12" s="4">
        <v>569</v>
      </c>
      <c r="T12" s="6">
        <v>0.64459999999999995</v>
      </c>
      <c r="U12" s="7">
        <v>393525</v>
      </c>
      <c r="V12" s="6">
        <v>0.90900000000000003</v>
      </c>
      <c r="W12" s="6">
        <v>3.5799999999999998E-2</v>
      </c>
      <c r="X12" s="6">
        <v>1.8100000000000002E-2</v>
      </c>
      <c r="Y12" s="6">
        <v>3.3399999999999999E-2</v>
      </c>
      <c r="Z12" s="6">
        <v>3.5999999999999999E-3</v>
      </c>
    </row>
    <row r="13" spans="1:26" x14ac:dyDescent="0.35">
      <c r="A13" s="2" t="s">
        <v>35</v>
      </c>
      <c r="B13" s="2" t="s">
        <v>36</v>
      </c>
      <c r="C13" s="2" t="s">
        <v>28</v>
      </c>
      <c r="D13" s="3" t="s">
        <v>33</v>
      </c>
      <c r="E13" s="4">
        <v>2603</v>
      </c>
      <c r="F13" s="4">
        <v>1600</v>
      </c>
      <c r="G13" s="5">
        <v>52.9</v>
      </c>
      <c r="H13" s="6">
        <v>6.4500000000000002E-2</v>
      </c>
      <c r="I13" s="6">
        <v>0.26090000000000002</v>
      </c>
      <c r="J13" s="6">
        <v>0.40949999999999998</v>
      </c>
      <c r="K13" s="6">
        <v>0.2651</v>
      </c>
      <c r="L13" s="4">
        <v>556</v>
      </c>
      <c r="M13" s="4">
        <v>1044</v>
      </c>
      <c r="N13" s="4">
        <v>110</v>
      </c>
      <c r="O13" s="7">
        <v>106474</v>
      </c>
      <c r="P13" s="6">
        <v>2.1700000000000001E-2</v>
      </c>
      <c r="Q13" s="6">
        <v>0.73729999999999996</v>
      </c>
      <c r="R13" s="4">
        <v>1031</v>
      </c>
      <c r="S13" s="4">
        <v>569</v>
      </c>
      <c r="T13" s="6">
        <v>0.64439999999999997</v>
      </c>
      <c r="U13" s="7">
        <v>606875</v>
      </c>
      <c r="V13" s="6">
        <v>0.88129999999999997</v>
      </c>
      <c r="W13" s="6">
        <v>2.5700000000000001E-2</v>
      </c>
      <c r="X13" s="6">
        <v>2.7699999999999999E-2</v>
      </c>
      <c r="Y13" s="6">
        <v>4.99E-2</v>
      </c>
      <c r="Z13" s="6">
        <v>1.54E-2</v>
      </c>
    </row>
    <row r="14" spans="1:26" x14ac:dyDescent="0.35">
      <c r="A14" s="2" t="s">
        <v>35</v>
      </c>
      <c r="B14" s="2" t="s">
        <v>36</v>
      </c>
      <c r="C14" s="2" t="s">
        <v>28</v>
      </c>
      <c r="D14" s="3" t="s">
        <v>34</v>
      </c>
      <c r="E14" s="4">
        <v>2993</v>
      </c>
      <c r="F14" s="4">
        <v>1791</v>
      </c>
      <c r="G14" s="5">
        <v>58</v>
      </c>
      <c r="H14" s="6">
        <v>8.5500000000000007E-2</v>
      </c>
      <c r="I14" s="6">
        <v>0.21379999999999999</v>
      </c>
      <c r="J14" s="6">
        <v>0.3261</v>
      </c>
      <c r="K14" s="6">
        <v>0.3745</v>
      </c>
      <c r="L14" s="4">
        <v>826</v>
      </c>
      <c r="M14" s="4">
        <v>965</v>
      </c>
      <c r="N14" s="4">
        <v>142</v>
      </c>
      <c r="O14" s="7">
        <v>117557</v>
      </c>
      <c r="P14" s="6">
        <v>6.1800000000000001E-2</v>
      </c>
      <c r="Q14" s="6">
        <v>0.87690000000000001</v>
      </c>
      <c r="R14" s="4">
        <v>1085</v>
      </c>
      <c r="S14" s="4">
        <v>706</v>
      </c>
      <c r="T14" s="6">
        <v>0.60580000000000001</v>
      </c>
      <c r="U14" s="7">
        <v>563900</v>
      </c>
      <c r="V14" s="6">
        <v>0.84730000000000005</v>
      </c>
      <c r="W14" s="6">
        <v>2.3400000000000001E-2</v>
      </c>
      <c r="X14" s="6">
        <v>3.1099999999999999E-2</v>
      </c>
      <c r="Y14" s="6">
        <v>6.3799999999999996E-2</v>
      </c>
      <c r="Z14" s="6">
        <v>3.44E-2</v>
      </c>
    </row>
    <row r="15" spans="1:26" x14ac:dyDescent="0.35">
      <c r="A15" s="2">
        <v>10.01</v>
      </c>
      <c r="B15" s="2" t="s">
        <v>36</v>
      </c>
      <c r="C15" s="2" t="s">
        <v>28</v>
      </c>
      <c r="D15" s="3" t="s">
        <v>255</v>
      </c>
      <c r="E15" s="4">
        <v>2816</v>
      </c>
      <c r="F15" s="4">
        <v>1741</v>
      </c>
      <c r="G15" s="5">
        <v>61.2</v>
      </c>
      <c r="H15" s="6">
        <v>5.79E-2</v>
      </c>
      <c r="I15" s="6">
        <v>0.24149999999999999</v>
      </c>
      <c r="J15" s="6">
        <v>0.27629999999999999</v>
      </c>
      <c r="K15" s="6">
        <v>0.4244</v>
      </c>
      <c r="L15" s="4">
        <v>576</v>
      </c>
      <c r="M15" s="4">
        <v>1165</v>
      </c>
      <c r="N15" s="4">
        <v>94</v>
      </c>
      <c r="O15" s="7">
        <v>97005</v>
      </c>
      <c r="P15" s="6">
        <v>7.1400000000000005E-2</v>
      </c>
      <c r="Q15" s="6">
        <v>0.81140000000000001</v>
      </c>
      <c r="R15" s="4">
        <v>929</v>
      </c>
      <c r="S15" s="4">
        <v>812</v>
      </c>
      <c r="T15" s="6">
        <v>0.53359999999999996</v>
      </c>
      <c r="U15" s="7">
        <v>427159</v>
      </c>
      <c r="V15" s="6">
        <v>0.89700000000000002</v>
      </c>
      <c r="W15" s="6">
        <v>1.17E-2</v>
      </c>
      <c r="X15" s="6">
        <v>1.8100000000000002E-2</v>
      </c>
      <c r="Y15" s="6">
        <v>5.6500000000000002E-2</v>
      </c>
      <c r="Z15" s="6">
        <v>1.67E-2</v>
      </c>
    </row>
    <row r="16" spans="1:26" x14ac:dyDescent="0.35">
      <c r="A16" s="2" t="s">
        <v>37</v>
      </c>
      <c r="B16" s="2" t="s">
        <v>36</v>
      </c>
      <c r="C16" s="2" t="s">
        <v>28</v>
      </c>
      <c r="D16" s="3" t="s">
        <v>29</v>
      </c>
      <c r="E16" s="4">
        <v>2141</v>
      </c>
      <c r="F16" s="4">
        <v>1040</v>
      </c>
      <c r="G16" s="5">
        <v>33.700000000000003</v>
      </c>
      <c r="H16" s="6">
        <v>0.12330000000000001</v>
      </c>
      <c r="I16" s="6">
        <v>0.40510000000000002</v>
      </c>
      <c r="J16" s="6">
        <v>0.37219999999999998</v>
      </c>
      <c r="K16" s="6">
        <v>9.9400000000000002E-2</v>
      </c>
      <c r="L16" s="4">
        <v>548</v>
      </c>
      <c r="M16" s="4">
        <v>493</v>
      </c>
      <c r="N16" s="2"/>
      <c r="O16" s="7">
        <v>73032</v>
      </c>
      <c r="P16" s="6">
        <v>9.4799999999999995E-2</v>
      </c>
      <c r="Q16" s="6">
        <v>0.47610000000000002</v>
      </c>
      <c r="R16" s="4">
        <v>250</v>
      </c>
      <c r="S16" s="4">
        <v>845</v>
      </c>
      <c r="T16" s="6">
        <v>0.2283</v>
      </c>
      <c r="U16" s="7">
        <v>320359</v>
      </c>
      <c r="V16" s="6">
        <v>0.92630000000000001</v>
      </c>
      <c r="W16" s="6">
        <v>6.3399999999999998E-2</v>
      </c>
      <c r="X16" s="2"/>
      <c r="Y16" s="6">
        <v>6.4000000000000003E-3</v>
      </c>
      <c r="Z16" s="6">
        <v>3.8999999999999998E-3</v>
      </c>
    </row>
    <row r="17" spans="1:26" x14ac:dyDescent="0.35">
      <c r="A17" s="2" t="s">
        <v>37</v>
      </c>
      <c r="B17" s="2" t="s">
        <v>36</v>
      </c>
      <c r="C17" s="2" t="s">
        <v>28</v>
      </c>
      <c r="D17" s="3" t="s">
        <v>30</v>
      </c>
      <c r="E17" s="4">
        <v>2306</v>
      </c>
      <c r="F17" s="4">
        <v>1272</v>
      </c>
      <c r="G17" s="5">
        <v>35</v>
      </c>
      <c r="H17" s="6">
        <v>0.1268</v>
      </c>
      <c r="I17" s="6">
        <v>0.37230000000000002</v>
      </c>
      <c r="J17" s="6">
        <v>0.40279999999999999</v>
      </c>
      <c r="K17" s="6">
        <v>9.8000000000000004E-2</v>
      </c>
      <c r="L17" s="4">
        <v>518</v>
      </c>
      <c r="M17" s="4">
        <v>754</v>
      </c>
      <c r="N17" s="2"/>
      <c r="O17" s="7">
        <v>85221</v>
      </c>
      <c r="P17" s="6">
        <v>5.4899999999999997E-2</v>
      </c>
      <c r="Q17" s="6">
        <v>0.63749999999999996</v>
      </c>
      <c r="R17" s="4">
        <v>567</v>
      </c>
      <c r="S17" s="4">
        <v>705</v>
      </c>
      <c r="T17" s="6">
        <v>0.44590000000000002</v>
      </c>
      <c r="U17" s="7">
        <v>558759</v>
      </c>
      <c r="V17" s="6">
        <v>0.93979999999999997</v>
      </c>
      <c r="W17" s="6">
        <v>2.8799999999999999E-2</v>
      </c>
      <c r="X17" s="6">
        <v>1.23E-2</v>
      </c>
      <c r="Y17" s="6">
        <v>1.09E-2</v>
      </c>
      <c r="Z17" s="6">
        <v>8.2000000000000007E-3</v>
      </c>
    </row>
    <row r="18" spans="1:26" x14ac:dyDescent="0.35">
      <c r="A18" s="2" t="s">
        <v>37</v>
      </c>
      <c r="B18" s="2" t="s">
        <v>36</v>
      </c>
      <c r="C18" s="2" t="s">
        <v>28</v>
      </c>
      <c r="D18" s="3" t="s">
        <v>31</v>
      </c>
      <c r="E18" s="4">
        <v>3284</v>
      </c>
      <c r="F18" s="4">
        <v>1964</v>
      </c>
      <c r="G18" s="5">
        <v>39.299999999999997</v>
      </c>
      <c r="H18" s="6">
        <v>0.1019</v>
      </c>
      <c r="I18" s="6">
        <v>0.31859999999999999</v>
      </c>
      <c r="J18" s="6">
        <v>0.48720000000000002</v>
      </c>
      <c r="K18" s="6">
        <v>9.2200000000000004E-2</v>
      </c>
      <c r="L18" s="4">
        <v>752</v>
      </c>
      <c r="M18" s="4">
        <v>1213</v>
      </c>
      <c r="N18" s="2"/>
      <c r="O18" s="7">
        <v>109681</v>
      </c>
      <c r="P18" s="6">
        <v>3.6299999999999999E-2</v>
      </c>
      <c r="Q18" s="6">
        <v>0.69240000000000002</v>
      </c>
      <c r="R18" s="4">
        <v>1076</v>
      </c>
      <c r="S18" s="4">
        <v>878</v>
      </c>
      <c r="T18" s="6">
        <v>0.5504</v>
      </c>
      <c r="U18" s="7">
        <v>688590</v>
      </c>
      <c r="V18" s="6">
        <v>0.93259999999999998</v>
      </c>
      <c r="W18" s="6">
        <v>2.75E-2</v>
      </c>
      <c r="X18" s="6">
        <v>1.77E-2</v>
      </c>
      <c r="Y18" s="6">
        <v>2.06E-2</v>
      </c>
      <c r="Z18" s="6">
        <v>1.6000000000000001E-3</v>
      </c>
    </row>
    <row r="19" spans="1:26" x14ac:dyDescent="0.35">
      <c r="A19" s="2" t="s">
        <v>37</v>
      </c>
      <c r="B19" s="2" t="s">
        <v>36</v>
      </c>
      <c r="C19" s="2" t="s">
        <v>28</v>
      </c>
      <c r="D19" s="3" t="s">
        <v>32</v>
      </c>
      <c r="E19" s="4">
        <v>3336</v>
      </c>
      <c r="F19" s="4">
        <v>2050</v>
      </c>
      <c r="G19" s="5">
        <v>41.9</v>
      </c>
      <c r="H19" s="6">
        <v>7.3999999999999996E-2</v>
      </c>
      <c r="I19" s="6">
        <v>0.30299999999999999</v>
      </c>
      <c r="J19" s="6">
        <v>0.48070000000000002</v>
      </c>
      <c r="K19" s="6">
        <v>0.14230000000000001</v>
      </c>
      <c r="L19" s="4">
        <v>727</v>
      </c>
      <c r="M19" s="4">
        <v>1323</v>
      </c>
      <c r="N19" s="2"/>
      <c r="O19" s="7">
        <v>128792</v>
      </c>
      <c r="P19" s="6">
        <v>5.2999999999999999E-2</v>
      </c>
      <c r="Q19" s="6">
        <v>0.74529999999999996</v>
      </c>
      <c r="R19" s="4">
        <v>1119</v>
      </c>
      <c r="S19" s="4">
        <v>915</v>
      </c>
      <c r="T19" s="6">
        <v>0.55010000000000003</v>
      </c>
      <c r="U19" s="7">
        <v>393525</v>
      </c>
      <c r="V19" s="6">
        <v>0.88460000000000005</v>
      </c>
      <c r="W19" s="6">
        <v>2.9700000000000001E-2</v>
      </c>
      <c r="X19" s="6">
        <v>3.0300000000000001E-2</v>
      </c>
      <c r="Y19" s="6">
        <v>4.8899999999999999E-2</v>
      </c>
      <c r="Z19" s="6">
        <v>6.6E-3</v>
      </c>
    </row>
    <row r="20" spans="1:26" x14ac:dyDescent="0.35">
      <c r="A20" s="2" t="s">
        <v>37</v>
      </c>
      <c r="B20" s="2" t="s">
        <v>36</v>
      </c>
      <c r="C20" s="2" t="s">
        <v>28</v>
      </c>
      <c r="D20" s="3" t="s">
        <v>33</v>
      </c>
      <c r="E20" s="4">
        <v>3612</v>
      </c>
      <c r="F20" s="4">
        <v>2099</v>
      </c>
      <c r="G20" s="5">
        <v>41.6</v>
      </c>
      <c r="H20" s="6">
        <v>9.2200000000000004E-2</v>
      </c>
      <c r="I20" s="6">
        <v>0.27879999999999999</v>
      </c>
      <c r="J20" s="6">
        <v>0.41920000000000002</v>
      </c>
      <c r="K20" s="6">
        <v>0.2099</v>
      </c>
      <c r="L20" s="4">
        <v>749</v>
      </c>
      <c r="M20" s="4">
        <v>1350</v>
      </c>
      <c r="N20" s="4">
        <v>190</v>
      </c>
      <c r="O20" s="7">
        <v>113374</v>
      </c>
      <c r="P20" s="6">
        <v>0.1048</v>
      </c>
      <c r="Q20" s="6">
        <v>0.78559999999999997</v>
      </c>
      <c r="R20" s="4">
        <v>1253</v>
      </c>
      <c r="S20" s="4">
        <v>846</v>
      </c>
      <c r="T20" s="6">
        <v>0.59699999999999998</v>
      </c>
      <c r="U20" s="7">
        <v>613000</v>
      </c>
      <c r="V20" s="6">
        <v>0.85909999999999997</v>
      </c>
      <c r="W20" s="6">
        <v>2.5700000000000001E-2</v>
      </c>
      <c r="X20" s="6">
        <v>3.32E-2</v>
      </c>
      <c r="Y20" s="6">
        <v>6.0900000000000003E-2</v>
      </c>
      <c r="Z20" s="6">
        <v>2.1000000000000001E-2</v>
      </c>
    </row>
    <row r="21" spans="1:26" x14ac:dyDescent="0.35">
      <c r="A21" s="2" t="s">
        <v>37</v>
      </c>
      <c r="B21" s="2" t="s">
        <v>36</v>
      </c>
      <c r="C21" s="2" t="s">
        <v>28</v>
      </c>
      <c r="D21" s="3" t="s">
        <v>34</v>
      </c>
      <c r="E21" s="4">
        <v>4651</v>
      </c>
      <c r="F21" s="4">
        <v>2517</v>
      </c>
      <c r="G21" s="5">
        <v>46.4</v>
      </c>
      <c r="H21" s="6">
        <v>8.7300000000000003E-2</v>
      </c>
      <c r="I21" s="6">
        <v>0.2535</v>
      </c>
      <c r="J21" s="6">
        <v>0.39450000000000002</v>
      </c>
      <c r="K21" s="6">
        <v>0.26469999999999999</v>
      </c>
      <c r="L21" s="4">
        <v>1189</v>
      </c>
      <c r="M21" s="4">
        <v>1328</v>
      </c>
      <c r="N21" s="4">
        <v>242</v>
      </c>
      <c r="O21" s="7">
        <v>115132</v>
      </c>
      <c r="P21" s="6">
        <v>2.6599999999999999E-2</v>
      </c>
      <c r="Q21" s="6">
        <v>0.84460000000000002</v>
      </c>
      <c r="R21" s="4">
        <v>1399</v>
      </c>
      <c r="S21" s="4">
        <v>1118</v>
      </c>
      <c r="T21" s="6">
        <v>0.55579999999999996</v>
      </c>
      <c r="U21" s="7">
        <v>645600</v>
      </c>
      <c r="V21" s="6">
        <v>0.79569999999999996</v>
      </c>
      <c r="W21" s="6">
        <v>5.6500000000000002E-2</v>
      </c>
      <c r="X21" s="6">
        <v>5.3800000000000001E-2</v>
      </c>
      <c r="Y21" s="6">
        <v>5.8299999999999998E-2</v>
      </c>
      <c r="Z21" s="6">
        <v>3.5700000000000003E-2</v>
      </c>
    </row>
    <row r="22" spans="1:26" x14ac:dyDescent="0.35">
      <c r="A22" s="2">
        <v>10.02</v>
      </c>
      <c r="B22" s="2" t="s">
        <v>36</v>
      </c>
      <c r="C22" s="2" t="s">
        <v>28</v>
      </c>
      <c r="D22" s="3" t="s">
        <v>255</v>
      </c>
      <c r="E22" s="4">
        <v>3493</v>
      </c>
      <c r="F22" s="4">
        <v>2224</v>
      </c>
      <c r="G22" s="5">
        <v>54.5</v>
      </c>
      <c r="H22" s="6">
        <v>8.1600000000000006E-2</v>
      </c>
      <c r="I22" s="6">
        <v>0.24329999999999999</v>
      </c>
      <c r="J22" s="6">
        <v>0.29799999999999999</v>
      </c>
      <c r="K22" s="6">
        <v>0.377</v>
      </c>
      <c r="L22" s="4">
        <v>617</v>
      </c>
      <c r="M22" s="4">
        <v>1607</v>
      </c>
      <c r="N22" s="4">
        <v>139</v>
      </c>
      <c r="O22" s="7">
        <v>116579</v>
      </c>
      <c r="P22" s="6">
        <v>5.0200000000000002E-2</v>
      </c>
      <c r="Q22" s="6">
        <v>0.84730000000000005</v>
      </c>
      <c r="R22" s="4">
        <v>1522</v>
      </c>
      <c r="S22" s="4">
        <v>702</v>
      </c>
      <c r="T22" s="6">
        <v>0.68440000000000001</v>
      </c>
      <c r="U22" s="7">
        <v>457142</v>
      </c>
      <c r="V22" s="6">
        <v>0.85060000000000002</v>
      </c>
      <c r="W22" s="6">
        <v>8.0000000000000002E-3</v>
      </c>
      <c r="X22" s="6">
        <v>2.0899999999999998E-2</v>
      </c>
      <c r="Y22" s="6">
        <v>0.11020000000000001</v>
      </c>
      <c r="Z22" s="6">
        <v>1.03E-2</v>
      </c>
    </row>
    <row r="23" spans="1:26" x14ac:dyDescent="0.35">
      <c r="A23" s="2" t="s">
        <v>38</v>
      </c>
      <c r="B23" s="2" t="s">
        <v>27</v>
      </c>
      <c r="C23" s="2" t="s">
        <v>28</v>
      </c>
      <c r="D23" s="3" t="s">
        <v>29</v>
      </c>
      <c r="E23" s="4">
        <v>2761</v>
      </c>
      <c r="F23" s="4">
        <v>1714</v>
      </c>
      <c r="G23" s="5">
        <v>30.6</v>
      </c>
      <c r="H23" s="6">
        <v>6.9900000000000004E-2</v>
      </c>
      <c r="I23" s="6">
        <v>0.49180000000000001</v>
      </c>
      <c r="J23" s="6">
        <v>0.2898</v>
      </c>
      <c r="K23" s="6">
        <v>0.14849999999999999</v>
      </c>
      <c r="L23" s="4">
        <v>466</v>
      </c>
      <c r="M23" s="4">
        <v>1248</v>
      </c>
      <c r="N23" s="2"/>
      <c r="O23" s="7">
        <v>33189</v>
      </c>
      <c r="P23" s="6">
        <v>0.24510000000000001</v>
      </c>
      <c r="Q23" s="6">
        <v>0.29049999999999998</v>
      </c>
      <c r="R23" s="4">
        <v>200</v>
      </c>
      <c r="S23" s="4">
        <v>1507</v>
      </c>
      <c r="T23" s="6">
        <v>0.1172</v>
      </c>
      <c r="U23" s="7">
        <v>212786</v>
      </c>
      <c r="V23" s="6">
        <v>0.85009999999999997</v>
      </c>
      <c r="W23" s="6">
        <v>0.1348</v>
      </c>
      <c r="X23" s="2"/>
      <c r="Y23" s="6">
        <v>1.21E-2</v>
      </c>
      <c r="Z23" s="6">
        <v>3.0000000000000001E-3</v>
      </c>
    </row>
    <row r="24" spans="1:26" x14ac:dyDescent="0.35">
      <c r="A24" s="2" t="s">
        <v>38</v>
      </c>
      <c r="B24" s="2" t="s">
        <v>27</v>
      </c>
      <c r="C24" s="2" t="s">
        <v>28</v>
      </c>
      <c r="D24" s="3" t="s">
        <v>30</v>
      </c>
      <c r="E24" s="4">
        <v>2630</v>
      </c>
      <c r="F24" s="4">
        <v>1671</v>
      </c>
      <c r="G24" s="5">
        <v>30.8</v>
      </c>
      <c r="H24" s="6">
        <v>5.91E-2</v>
      </c>
      <c r="I24" s="6">
        <v>0.5595</v>
      </c>
      <c r="J24" s="6">
        <v>0.26910000000000001</v>
      </c>
      <c r="K24" s="6">
        <v>0.1123</v>
      </c>
      <c r="L24" s="4">
        <v>350</v>
      </c>
      <c r="M24" s="4">
        <v>1321</v>
      </c>
      <c r="N24" s="2"/>
      <c r="O24" s="7">
        <v>52018</v>
      </c>
      <c r="P24" s="6">
        <v>0.15160000000000001</v>
      </c>
      <c r="Q24" s="6">
        <v>0.60340000000000005</v>
      </c>
      <c r="R24" s="4">
        <v>321</v>
      </c>
      <c r="S24" s="4">
        <v>1348</v>
      </c>
      <c r="T24" s="6">
        <v>0.19239999999999999</v>
      </c>
      <c r="U24" s="7">
        <v>314577</v>
      </c>
      <c r="V24" s="6">
        <v>0.90659999999999996</v>
      </c>
      <c r="W24" s="6">
        <v>5.5899999999999998E-2</v>
      </c>
      <c r="X24" s="6">
        <v>1.95E-2</v>
      </c>
      <c r="Y24" s="6">
        <v>9.7999999999999997E-3</v>
      </c>
      <c r="Z24" s="6">
        <v>8.2000000000000007E-3</v>
      </c>
    </row>
    <row r="25" spans="1:26" x14ac:dyDescent="0.35">
      <c r="A25" s="2" t="s">
        <v>38</v>
      </c>
      <c r="B25" s="2" t="s">
        <v>27</v>
      </c>
      <c r="C25" s="2" t="s">
        <v>28</v>
      </c>
      <c r="D25" s="3" t="s">
        <v>31</v>
      </c>
      <c r="E25" s="4">
        <v>2455</v>
      </c>
      <c r="F25" s="4">
        <v>1549</v>
      </c>
      <c r="G25" s="5">
        <v>29.6</v>
      </c>
      <c r="H25" s="6">
        <v>6.4299999999999996E-2</v>
      </c>
      <c r="I25" s="6">
        <v>0.59760000000000002</v>
      </c>
      <c r="J25" s="6">
        <v>0.29759999999999998</v>
      </c>
      <c r="K25" s="6">
        <v>4.0500000000000001E-2</v>
      </c>
      <c r="L25" s="4">
        <v>298</v>
      </c>
      <c r="M25" s="4">
        <v>1251</v>
      </c>
      <c r="N25" s="2"/>
      <c r="O25" s="7">
        <v>57643</v>
      </c>
      <c r="P25" s="6">
        <v>0.1555</v>
      </c>
      <c r="Q25" s="6">
        <v>0.63790000000000002</v>
      </c>
      <c r="R25" s="4">
        <v>396</v>
      </c>
      <c r="S25" s="4">
        <v>1155</v>
      </c>
      <c r="T25" s="6">
        <v>0.25530000000000003</v>
      </c>
      <c r="U25" s="7">
        <v>347970</v>
      </c>
      <c r="V25" s="6">
        <v>0.8538</v>
      </c>
      <c r="W25" s="6">
        <v>8.6300000000000002E-2</v>
      </c>
      <c r="X25" s="6">
        <v>2.4E-2</v>
      </c>
      <c r="Y25" s="6">
        <v>3.3099999999999997E-2</v>
      </c>
      <c r="Z25" s="6">
        <v>2.8999999999999998E-3</v>
      </c>
    </row>
    <row r="26" spans="1:26" x14ac:dyDescent="0.35">
      <c r="A26" s="2" t="s">
        <v>38</v>
      </c>
      <c r="B26" s="2" t="s">
        <v>27</v>
      </c>
      <c r="C26" s="2" t="s">
        <v>28</v>
      </c>
      <c r="D26" s="3" t="s">
        <v>32</v>
      </c>
      <c r="E26" s="4">
        <v>2604</v>
      </c>
      <c r="F26" s="4">
        <v>1705</v>
      </c>
      <c r="G26" s="5">
        <v>31.8</v>
      </c>
      <c r="H26" s="6">
        <v>5.1200000000000002E-2</v>
      </c>
      <c r="I26" s="6">
        <v>0.55310000000000004</v>
      </c>
      <c r="J26" s="6">
        <v>0.34689999999999999</v>
      </c>
      <c r="K26" s="6">
        <v>4.8800000000000003E-2</v>
      </c>
      <c r="L26" s="4">
        <v>329</v>
      </c>
      <c r="M26" s="4">
        <v>1376</v>
      </c>
      <c r="N26" s="2"/>
      <c r="O26" s="7">
        <v>61134</v>
      </c>
      <c r="P26" s="6">
        <v>0.13159999999999999</v>
      </c>
      <c r="Q26" s="6">
        <v>0.75339999999999996</v>
      </c>
      <c r="R26" s="4">
        <v>421</v>
      </c>
      <c r="S26" s="4">
        <v>1233</v>
      </c>
      <c r="T26" s="6">
        <v>0.2545</v>
      </c>
      <c r="U26" s="7">
        <v>271095</v>
      </c>
      <c r="V26" s="6">
        <v>0.81720000000000004</v>
      </c>
      <c r="W26" s="6">
        <v>7.0999999999999994E-2</v>
      </c>
      <c r="X26" s="6">
        <v>3.9199999999999999E-2</v>
      </c>
      <c r="Y26" s="6">
        <v>6.0699999999999997E-2</v>
      </c>
      <c r="Z26" s="6">
        <v>1.1900000000000001E-2</v>
      </c>
    </row>
    <row r="27" spans="1:26" x14ac:dyDescent="0.35">
      <c r="A27" s="2" t="s">
        <v>38</v>
      </c>
      <c r="B27" s="2" t="s">
        <v>27</v>
      </c>
      <c r="C27" s="2" t="s">
        <v>28</v>
      </c>
      <c r="D27" s="3" t="s">
        <v>33</v>
      </c>
      <c r="E27" s="4">
        <v>2659</v>
      </c>
      <c r="F27" s="4">
        <v>1624</v>
      </c>
      <c r="G27" s="5">
        <v>30.7</v>
      </c>
      <c r="H27" s="6">
        <v>6.0199999999999997E-2</v>
      </c>
      <c r="I27" s="6">
        <v>0.56299999999999994</v>
      </c>
      <c r="J27" s="6">
        <v>0.31140000000000001</v>
      </c>
      <c r="K27" s="6">
        <v>6.54E-2</v>
      </c>
      <c r="L27" s="4">
        <v>398</v>
      </c>
      <c r="M27" s="4">
        <v>1226</v>
      </c>
      <c r="N27" s="4">
        <v>113</v>
      </c>
      <c r="O27" s="7">
        <v>85268</v>
      </c>
      <c r="P27" s="6">
        <v>0.14680000000000001</v>
      </c>
      <c r="Q27" s="6">
        <v>0.89400000000000002</v>
      </c>
      <c r="R27" s="4">
        <v>564</v>
      </c>
      <c r="S27" s="4">
        <v>1060</v>
      </c>
      <c r="T27" s="6">
        <v>0.3473</v>
      </c>
      <c r="U27" s="7">
        <v>544500</v>
      </c>
      <c r="V27" s="6">
        <v>0.8105</v>
      </c>
      <c r="W27" s="6">
        <v>4.8899999999999999E-2</v>
      </c>
      <c r="X27" s="6">
        <v>4.1000000000000002E-2</v>
      </c>
      <c r="Y27" s="6">
        <v>7.0000000000000007E-2</v>
      </c>
      <c r="Z27" s="6">
        <v>2.9700000000000001E-2</v>
      </c>
    </row>
    <row r="28" spans="1:26" x14ac:dyDescent="0.35">
      <c r="A28" s="2" t="s">
        <v>38</v>
      </c>
      <c r="B28" s="2" t="s">
        <v>27</v>
      </c>
      <c r="C28" s="2" t="s">
        <v>28</v>
      </c>
      <c r="D28" s="3" t="s">
        <v>34</v>
      </c>
      <c r="E28" s="4">
        <v>2800</v>
      </c>
      <c r="F28" s="4">
        <v>1706</v>
      </c>
      <c r="G28" s="5">
        <v>37</v>
      </c>
      <c r="H28" s="6">
        <v>8.9599999999999999E-2</v>
      </c>
      <c r="I28" s="6">
        <v>0.48709999999999998</v>
      </c>
      <c r="J28" s="6">
        <v>0.31430000000000002</v>
      </c>
      <c r="K28" s="6">
        <v>0.1089</v>
      </c>
      <c r="L28" s="4">
        <v>636</v>
      </c>
      <c r="M28" s="4">
        <v>1070</v>
      </c>
      <c r="N28" s="4">
        <v>152</v>
      </c>
      <c r="O28" s="7">
        <v>105368</v>
      </c>
      <c r="P28" s="6">
        <v>8.1699999999999995E-2</v>
      </c>
      <c r="Q28" s="6">
        <v>0.93589999999999995</v>
      </c>
      <c r="R28" s="4">
        <v>559</v>
      </c>
      <c r="S28" s="4">
        <v>1147</v>
      </c>
      <c r="T28" s="6">
        <v>0.32769999999999999</v>
      </c>
      <c r="U28" s="7">
        <v>591600</v>
      </c>
      <c r="V28" s="6">
        <v>0.75749999999999995</v>
      </c>
      <c r="W28" s="6">
        <v>3.7499999999999999E-2</v>
      </c>
      <c r="X28" s="6">
        <v>7.0699999999999999E-2</v>
      </c>
      <c r="Y28" s="6">
        <v>8.4599999999999995E-2</v>
      </c>
      <c r="Z28" s="6">
        <v>4.9599999999999998E-2</v>
      </c>
    </row>
    <row r="29" spans="1:26" x14ac:dyDescent="0.35">
      <c r="A29" s="2">
        <v>11.02</v>
      </c>
      <c r="B29" s="2" t="s">
        <v>27</v>
      </c>
      <c r="C29" s="2" t="s">
        <v>28</v>
      </c>
      <c r="D29" s="3" t="s">
        <v>255</v>
      </c>
      <c r="E29" s="4">
        <v>2960</v>
      </c>
      <c r="F29" s="4">
        <v>1584</v>
      </c>
      <c r="G29" s="5">
        <v>35.9</v>
      </c>
      <c r="H29" s="6">
        <v>9.5600000000000004E-2</v>
      </c>
      <c r="I29" s="6">
        <v>0.36930000000000002</v>
      </c>
      <c r="J29" s="6">
        <v>0.41449999999999998</v>
      </c>
      <c r="K29" s="6">
        <v>0.1206</v>
      </c>
      <c r="L29" s="4">
        <v>742</v>
      </c>
      <c r="M29" s="4">
        <v>842</v>
      </c>
      <c r="N29" s="4">
        <v>157</v>
      </c>
      <c r="O29" s="7">
        <v>115780</v>
      </c>
      <c r="P29" s="6">
        <v>3.0599999999999999E-2</v>
      </c>
      <c r="Q29" s="6">
        <v>0.92810000000000004</v>
      </c>
      <c r="R29" s="4">
        <v>783</v>
      </c>
      <c r="S29" s="4">
        <v>801</v>
      </c>
      <c r="T29" s="6">
        <v>0.49430000000000002</v>
      </c>
      <c r="U29" s="7">
        <v>654965</v>
      </c>
      <c r="V29" s="6">
        <v>0.73180000000000001</v>
      </c>
      <c r="W29" s="6">
        <v>5.8099999999999999E-2</v>
      </c>
      <c r="X29" s="6">
        <v>5.2699999999999997E-2</v>
      </c>
      <c r="Y29" s="6">
        <v>6.8599999999999994E-2</v>
      </c>
      <c r="Z29" s="6">
        <v>8.8900000000000007E-2</v>
      </c>
    </row>
    <row r="30" spans="1:26" x14ac:dyDescent="0.35">
      <c r="A30" s="2" t="s">
        <v>39</v>
      </c>
      <c r="B30" s="2" t="s">
        <v>40</v>
      </c>
      <c r="C30" s="2" t="s">
        <v>28</v>
      </c>
      <c r="D30" s="3" t="s">
        <v>29</v>
      </c>
      <c r="E30" s="4">
        <v>3143</v>
      </c>
      <c r="F30" s="4">
        <v>913</v>
      </c>
      <c r="G30" s="5">
        <v>31.3</v>
      </c>
      <c r="H30" s="6">
        <v>0.3392</v>
      </c>
      <c r="I30" s="6">
        <v>0.1973</v>
      </c>
      <c r="J30" s="6">
        <v>0.34460000000000002</v>
      </c>
      <c r="K30" s="6">
        <v>0.11899999999999999</v>
      </c>
      <c r="L30" s="4">
        <v>662</v>
      </c>
      <c r="M30" s="4">
        <v>251</v>
      </c>
      <c r="N30" s="2"/>
      <c r="O30" s="7">
        <v>25005</v>
      </c>
      <c r="P30" s="6">
        <v>0.30859999999999999</v>
      </c>
      <c r="Q30" s="6">
        <v>3.5900000000000001E-2</v>
      </c>
      <c r="R30" s="4">
        <v>236</v>
      </c>
      <c r="S30" s="4">
        <v>873</v>
      </c>
      <c r="T30" s="6">
        <v>0.21279999999999999</v>
      </c>
      <c r="U30" s="7">
        <v>55064</v>
      </c>
      <c r="V30" s="6">
        <v>0.26029999999999998</v>
      </c>
      <c r="W30" s="6">
        <v>0.7359</v>
      </c>
      <c r="X30" s="2"/>
      <c r="Y30" s="6">
        <v>2.5000000000000001E-3</v>
      </c>
      <c r="Z30" s="6">
        <v>1.2999999999999999E-3</v>
      </c>
    </row>
    <row r="31" spans="1:26" x14ac:dyDescent="0.35">
      <c r="A31" s="2" t="s">
        <v>39</v>
      </c>
      <c r="B31" s="2" t="s">
        <v>40</v>
      </c>
      <c r="C31" s="2" t="s">
        <v>28</v>
      </c>
      <c r="D31" s="3" t="s">
        <v>30</v>
      </c>
      <c r="E31" s="4">
        <v>2512</v>
      </c>
      <c r="F31" s="4">
        <v>1085</v>
      </c>
      <c r="G31" s="5">
        <v>29.4</v>
      </c>
      <c r="H31" s="6">
        <v>0.25719999999999998</v>
      </c>
      <c r="I31" s="6">
        <v>0.34279999999999999</v>
      </c>
      <c r="J31" s="6">
        <v>0.28139999999999998</v>
      </c>
      <c r="K31" s="6">
        <v>0.1186</v>
      </c>
      <c r="L31" s="4">
        <v>549</v>
      </c>
      <c r="M31" s="4">
        <v>536</v>
      </c>
      <c r="N31" s="2"/>
      <c r="O31" s="7">
        <v>27158</v>
      </c>
      <c r="P31" s="6">
        <v>0.40410000000000001</v>
      </c>
      <c r="Q31" s="6">
        <v>0.14360000000000001</v>
      </c>
      <c r="R31" s="4">
        <v>306</v>
      </c>
      <c r="S31" s="4">
        <v>741</v>
      </c>
      <c r="T31" s="6">
        <v>0.2923</v>
      </c>
      <c r="U31" s="7">
        <v>110164</v>
      </c>
      <c r="V31" s="6">
        <v>0.39889999999999998</v>
      </c>
      <c r="W31" s="6">
        <v>0.57440000000000002</v>
      </c>
      <c r="X31" s="6">
        <v>1.1900000000000001E-2</v>
      </c>
      <c r="Y31" s="6">
        <v>7.6E-3</v>
      </c>
      <c r="Z31" s="6">
        <v>7.1999999999999998E-3</v>
      </c>
    </row>
    <row r="32" spans="1:26" x14ac:dyDescent="0.35">
      <c r="A32" s="2" t="s">
        <v>39</v>
      </c>
      <c r="B32" s="2" t="s">
        <v>40</v>
      </c>
      <c r="C32" s="2" t="s">
        <v>28</v>
      </c>
      <c r="D32" s="3" t="s">
        <v>31</v>
      </c>
      <c r="E32" s="4">
        <v>2537</v>
      </c>
      <c r="F32" s="4">
        <v>1177</v>
      </c>
      <c r="G32" s="5">
        <v>32.1</v>
      </c>
      <c r="H32" s="6">
        <v>0.17580000000000001</v>
      </c>
      <c r="I32" s="6">
        <v>0.39340000000000003</v>
      </c>
      <c r="J32" s="6">
        <v>0.3276</v>
      </c>
      <c r="K32" s="6">
        <v>0.1033</v>
      </c>
      <c r="L32" s="4">
        <v>475</v>
      </c>
      <c r="M32" s="4">
        <v>702</v>
      </c>
      <c r="N32" s="2"/>
      <c r="O32" s="7">
        <v>60553</v>
      </c>
      <c r="P32" s="6">
        <v>0.23080000000000001</v>
      </c>
      <c r="Q32" s="6">
        <v>0.36509999999999998</v>
      </c>
      <c r="R32" s="4">
        <v>484</v>
      </c>
      <c r="S32" s="4">
        <v>718</v>
      </c>
      <c r="T32" s="6">
        <v>0.4027</v>
      </c>
      <c r="U32" s="7">
        <v>215250</v>
      </c>
      <c r="V32" s="6">
        <v>0.51600000000000001</v>
      </c>
      <c r="W32" s="6">
        <v>0.44540000000000002</v>
      </c>
      <c r="X32" s="6">
        <v>1.8100000000000002E-2</v>
      </c>
      <c r="Y32" s="6">
        <v>1.8499999999999999E-2</v>
      </c>
      <c r="Z32" s="6">
        <v>2E-3</v>
      </c>
    </row>
    <row r="33" spans="1:26" x14ac:dyDescent="0.35">
      <c r="A33" s="2" t="s">
        <v>39</v>
      </c>
      <c r="B33" s="2" t="s">
        <v>40</v>
      </c>
      <c r="C33" s="2" t="s">
        <v>28</v>
      </c>
      <c r="D33" s="3" t="s">
        <v>32</v>
      </c>
      <c r="E33" s="4">
        <v>2179</v>
      </c>
      <c r="F33" s="4">
        <v>1140</v>
      </c>
      <c r="G33" s="5">
        <v>35.9</v>
      </c>
      <c r="H33" s="6">
        <v>0.11559999999999999</v>
      </c>
      <c r="I33" s="6">
        <v>0.36670000000000003</v>
      </c>
      <c r="J33" s="6">
        <v>0.4158</v>
      </c>
      <c r="K33" s="6">
        <v>0.1019</v>
      </c>
      <c r="L33" s="4">
        <v>370</v>
      </c>
      <c r="M33" s="4">
        <v>770</v>
      </c>
      <c r="N33" s="2"/>
      <c r="O33" s="7">
        <v>65948</v>
      </c>
      <c r="P33" s="6">
        <v>0.1346</v>
      </c>
      <c r="Q33" s="6">
        <v>0.48620000000000002</v>
      </c>
      <c r="R33" s="4">
        <v>482</v>
      </c>
      <c r="S33" s="4">
        <v>655</v>
      </c>
      <c r="T33" s="6">
        <v>0.4239</v>
      </c>
      <c r="U33" s="7">
        <v>227052</v>
      </c>
      <c r="V33" s="6">
        <v>0.61819999999999997</v>
      </c>
      <c r="W33" s="6">
        <v>0.2772</v>
      </c>
      <c r="X33" s="6">
        <v>3.95E-2</v>
      </c>
      <c r="Y33" s="6">
        <v>5.4600000000000003E-2</v>
      </c>
      <c r="Z33" s="6">
        <v>1.06E-2</v>
      </c>
    </row>
    <row r="34" spans="1:26" x14ac:dyDescent="0.35">
      <c r="A34" s="2" t="s">
        <v>39</v>
      </c>
      <c r="B34" s="2" t="s">
        <v>40</v>
      </c>
      <c r="C34" s="2" t="s">
        <v>28</v>
      </c>
      <c r="D34" s="3" t="s">
        <v>33</v>
      </c>
      <c r="E34" s="4">
        <v>2708</v>
      </c>
      <c r="F34" s="4">
        <v>1336</v>
      </c>
      <c r="G34" s="5">
        <v>36.9</v>
      </c>
      <c r="H34" s="6">
        <v>0.1171</v>
      </c>
      <c r="I34" s="6">
        <v>0.41949999999999998</v>
      </c>
      <c r="J34" s="6">
        <v>0.37890000000000001</v>
      </c>
      <c r="K34" s="6">
        <v>8.4599999999999995E-2</v>
      </c>
      <c r="L34" s="4">
        <v>487</v>
      </c>
      <c r="M34" s="4">
        <v>849</v>
      </c>
      <c r="N34" s="4">
        <v>208</v>
      </c>
      <c r="O34" s="7">
        <v>78239</v>
      </c>
      <c r="P34" s="6">
        <v>7.3800000000000004E-2</v>
      </c>
      <c r="Q34" s="6">
        <v>0.57669999999999999</v>
      </c>
      <c r="R34" s="4">
        <v>686</v>
      </c>
      <c r="S34" s="4">
        <v>650</v>
      </c>
      <c r="T34" s="6">
        <v>0.51349999999999996</v>
      </c>
      <c r="U34" s="7">
        <v>469625</v>
      </c>
      <c r="V34" s="6">
        <v>0.67979999999999996</v>
      </c>
      <c r="W34" s="6">
        <v>0.16650000000000001</v>
      </c>
      <c r="X34" s="6">
        <v>6.3500000000000001E-2</v>
      </c>
      <c r="Y34" s="6">
        <v>6.7900000000000002E-2</v>
      </c>
      <c r="Z34" s="6">
        <v>2.2200000000000001E-2</v>
      </c>
    </row>
    <row r="35" spans="1:26" x14ac:dyDescent="0.35">
      <c r="A35" s="2" t="s">
        <v>39</v>
      </c>
      <c r="B35" s="2" t="s">
        <v>40</v>
      </c>
      <c r="C35" s="2" t="s">
        <v>28</v>
      </c>
      <c r="D35" s="3" t="s">
        <v>34</v>
      </c>
      <c r="E35" s="4">
        <v>3338</v>
      </c>
      <c r="F35" s="4">
        <v>1639</v>
      </c>
      <c r="G35" s="5">
        <v>35.4</v>
      </c>
      <c r="H35" s="6">
        <v>0.15459999999999999</v>
      </c>
      <c r="I35" s="6">
        <v>0.3664</v>
      </c>
      <c r="J35" s="6">
        <v>0.36969999999999997</v>
      </c>
      <c r="K35" s="6">
        <v>0.10929999999999999</v>
      </c>
      <c r="L35" s="4">
        <v>834</v>
      </c>
      <c r="M35" s="4">
        <v>805</v>
      </c>
      <c r="N35" s="4">
        <v>281</v>
      </c>
      <c r="O35" s="7">
        <v>72596</v>
      </c>
      <c r="P35" s="6">
        <v>5.57E-2</v>
      </c>
      <c r="Q35" s="6">
        <v>0.63680000000000003</v>
      </c>
      <c r="R35" s="4">
        <v>815</v>
      </c>
      <c r="S35" s="4">
        <v>824</v>
      </c>
      <c r="T35" s="6">
        <v>0.49730000000000002</v>
      </c>
      <c r="U35" s="7">
        <v>492100</v>
      </c>
      <c r="V35" s="6">
        <v>0.66959999999999997</v>
      </c>
      <c r="W35" s="6">
        <v>0.1195</v>
      </c>
      <c r="X35" s="6">
        <v>5.96E-2</v>
      </c>
      <c r="Y35" s="6">
        <v>0.10249999999999999</v>
      </c>
      <c r="Z35" s="6">
        <v>4.8800000000000003E-2</v>
      </c>
    </row>
    <row r="36" spans="1:26" x14ac:dyDescent="0.35">
      <c r="A36" s="2">
        <v>15</v>
      </c>
      <c r="B36" s="2" t="s">
        <v>40</v>
      </c>
      <c r="C36" s="2" t="s">
        <v>28</v>
      </c>
      <c r="D36" s="3" t="s">
        <v>255</v>
      </c>
      <c r="E36" s="4">
        <v>3027</v>
      </c>
      <c r="F36" s="4">
        <v>1486</v>
      </c>
      <c r="G36" s="5">
        <v>34</v>
      </c>
      <c r="H36" s="6">
        <v>0.16120000000000001</v>
      </c>
      <c r="I36" s="6">
        <v>0.36009999999999998</v>
      </c>
      <c r="J36" s="6">
        <v>0.40400000000000003</v>
      </c>
      <c r="K36" s="6">
        <v>7.4700000000000003E-2</v>
      </c>
      <c r="L36" s="4">
        <v>551</v>
      </c>
      <c r="M36" s="4">
        <v>935</v>
      </c>
      <c r="N36" s="4">
        <v>212</v>
      </c>
      <c r="O36" s="7">
        <v>92055</v>
      </c>
      <c r="P36" s="6">
        <v>7.4200000000000002E-2</v>
      </c>
      <c r="Q36" s="6">
        <v>0.72440000000000004</v>
      </c>
      <c r="R36" s="4">
        <v>818</v>
      </c>
      <c r="S36" s="4">
        <v>668</v>
      </c>
      <c r="T36" s="6">
        <v>0.55049999999999999</v>
      </c>
      <c r="U36" s="7">
        <v>455528</v>
      </c>
      <c r="V36" s="6">
        <v>0.72550000000000003</v>
      </c>
      <c r="W36" s="6">
        <v>0.15390000000000001</v>
      </c>
      <c r="X36" s="6">
        <v>3.5000000000000003E-2</v>
      </c>
      <c r="Y36" s="6">
        <v>5.9799999999999999E-2</v>
      </c>
      <c r="Z36" s="6">
        <v>2.58E-2</v>
      </c>
    </row>
    <row r="37" spans="1:26" x14ac:dyDescent="0.35">
      <c r="A37" s="2" t="s">
        <v>41</v>
      </c>
      <c r="B37" s="2" t="s">
        <v>42</v>
      </c>
      <c r="C37" s="2" t="s">
        <v>28</v>
      </c>
      <c r="D37" s="3" t="s">
        <v>29</v>
      </c>
      <c r="E37" s="4">
        <v>1479</v>
      </c>
      <c r="F37" s="4">
        <v>467</v>
      </c>
      <c r="G37" s="5">
        <v>36.700000000000003</v>
      </c>
      <c r="H37" s="6">
        <v>0.25209999999999999</v>
      </c>
      <c r="I37" s="6">
        <v>0.2306</v>
      </c>
      <c r="J37" s="6">
        <v>0.38600000000000001</v>
      </c>
      <c r="K37" s="6">
        <v>0.1313</v>
      </c>
      <c r="L37" s="4">
        <v>341</v>
      </c>
      <c r="M37" s="4">
        <v>126</v>
      </c>
      <c r="N37" s="2"/>
      <c r="O37" s="7">
        <v>33648</v>
      </c>
      <c r="P37" s="6">
        <v>0.21390000000000001</v>
      </c>
      <c r="Q37" s="6">
        <v>5.3600000000000002E-2</v>
      </c>
      <c r="R37" s="4">
        <v>156</v>
      </c>
      <c r="S37" s="4">
        <v>437</v>
      </c>
      <c r="T37" s="6">
        <v>0.26340000000000002</v>
      </c>
      <c r="U37" s="7">
        <v>53025</v>
      </c>
      <c r="V37" s="6">
        <v>0.55789999999999995</v>
      </c>
      <c r="W37" s="6">
        <v>0.43559999999999999</v>
      </c>
      <c r="X37" s="2"/>
      <c r="Y37" s="6">
        <v>3.0000000000000001E-3</v>
      </c>
      <c r="Z37" s="6">
        <v>3.5000000000000001E-3</v>
      </c>
    </row>
    <row r="38" spans="1:26" x14ac:dyDescent="0.35">
      <c r="A38" s="2" t="s">
        <v>41</v>
      </c>
      <c r="B38" s="2" t="s">
        <v>42</v>
      </c>
      <c r="C38" s="2" t="s">
        <v>28</v>
      </c>
      <c r="D38" s="3" t="s">
        <v>30</v>
      </c>
      <c r="E38" s="4">
        <v>1362</v>
      </c>
      <c r="F38" s="4">
        <v>688</v>
      </c>
      <c r="G38" s="5">
        <v>32.1</v>
      </c>
      <c r="H38" s="6">
        <v>0.1208</v>
      </c>
      <c r="I38" s="6">
        <v>0.47249999999999998</v>
      </c>
      <c r="J38" s="6">
        <v>0.29609999999999997</v>
      </c>
      <c r="K38" s="6">
        <v>0.1105</v>
      </c>
      <c r="L38" s="4">
        <v>324</v>
      </c>
      <c r="M38" s="4">
        <v>364</v>
      </c>
      <c r="N38" s="2"/>
      <c r="O38" s="7">
        <v>46736</v>
      </c>
      <c r="P38" s="6">
        <v>0.10970000000000001</v>
      </c>
      <c r="Q38" s="6">
        <v>0.51819999999999999</v>
      </c>
      <c r="R38" s="4">
        <v>249</v>
      </c>
      <c r="S38" s="4">
        <v>448</v>
      </c>
      <c r="T38" s="6">
        <v>0.3574</v>
      </c>
      <c r="U38" s="7">
        <v>223738</v>
      </c>
      <c r="V38" s="6">
        <v>0.77569999999999995</v>
      </c>
      <c r="W38" s="6">
        <v>0.16489999999999999</v>
      </c>
      <c r="X38" s="6">
        <v>4.6800000000000001E-2</v>
      </c>
      <c r="Y38" s="6">
        <v>5.4000000000000003E-3</v>
      </c>
      <c r="Z38" s="6">
        <v>7.1000000000000004E-3</v>
      </c>
    </row>
    <row r="39" spans="1:26" x14ac:dyDescent="0.35">
      <c r="A39" s="2" t="s">
        <v>41</v>
      </c>
      <c r="B39" s="2" t="s">
        <v>42</v>
      </c>
      <c r="C39" s="2" t="s">
        <v>28</v>
      </c>
      <c r="D39" s="3" t="s">
        <v>31</v>
      </c>
      <c r="E39" s="4">
        <v>1943</v>
      </c>
      <c r="F39" s="4">
        <v>1064</v>
      </c>
      <c r="G39" s="5">
        <v>32.299999999999997</v>
      </c>
      <c r="H39" s="6">
        <v>0.104</v>
      </c>
      <c r="I39" s="6">
        <v>0.46729999999999999</v>
      </c>
      <c r="J39" s="6">
        <v>0.34689999999999999</v>
      </c>
      <c r="K39" s="6">
        <v>8.1799999999999998E-2</v>
      </c>
      <c r="L39" s="4">
        <v>404</v>
      </c>
      <c r="M39" s="4">
        <v>660</v>
      </c>
      <c r="N39" s="2"/>
      <c r="O39" s="7">
        <v>68762</v>
      </c>
      <c r="P39" s="6">
        <v>0.1144</v>
      </c>
      <c r="Q39" s="6">
        <v>0.57199999999999995</v>
      </c>
      <c r="R39" s="4">
        <v>393</v>
      </c>
      <c r="S39" s="4">
        <v>634</v>
      </c>
      <c r="T39" s="6">
        <v>0.38269999999999998</v>
      </c>
      <c r="U39" s="7">
        <v>370230</v>
      </c>
      <c r="V39" s="6">
        <v>0.85589999999999999</v>
      </c>
      <c r="W39" s="6">
        <v>9.2600000000000002E-2</v>
      </c>
      <c r="X39" s="6">
        <v>2.9899999999999999E-2</v>
      </c>
      <c r="Y39" s="6">
        <v>1.8499999999999999E-2</v>
      </c>
      <c r="Z39" s="6">
        <v>3.0999999999999999E-3</v>
      </c>
    </row>
    <row r="40" spans="1:26" x14ac:dyDescent="0.35">
      <c r="A40" s="2" t="s">
        <v>41</v>
      </c>
      <c r="B40" s="2" t="s">
        <v>42</v>
      </c>
      <c r="C40" s="2" t="s">
        <v>28</v>
      </c>
      <c r="D40" s="3" t="s">
        <v>32</v>
      </c>
      <c r="E40" s="4">
        <v>1988</v>
      </c>
      <c r="F40" s="4">
        <v>1130</v>
      </c>
      <c r="G40" s="5">
        <v>33.700000000000003</v>
      </c>
      <c r="H40" s="6">
        <v>9.8900000000000002E-2</v>
      </c>
      <c r="I40" s="6">
        <v>0.44569999999999999</v>
      </c>
      <c r="J40" s="6">
        <v>0.38719999999999999</v>
      </c>
      <c r="K40" s="6">
        <v>6.8099999999999994E-2</v>
      </c>
      <c r="L40" s="4">
        <v>384</v>
      </c>
      <c r="M40" s="4">
        <v>746</v>
      </c>
      <c r="N40" s="2"/>
      <c r="O40" s="7">
        <v>81527</v>
      </c>
      <c r="P40" s="6">
        <v>0.1158</v>
      </c>
      <c r="Q40" s="6">
        <v>0.60640000000000005</v>
      </c>
      <c r="R40" s="4">
        <v>496</v>
      </c>
      <c r="S40" s="4">
        <v>638</v>
      </c>
      <c r="T40" s="6">
        <v>0.43740000000000001</v>
      </c>
      <c r="U40" s="7">
        <v>278250</v>
      </c>
      <c r="V40" s="6">
        <v>0.81089999999999995</v>
      </c>
      <c r="W40" s="6">
        <v>8.3000000000000004E-2</v>
      </c>
      <c r="X40" s="6">
        <v>4.4299999999999999E-2</v>
      </c>
      <c r="Y40" s="6">
        <v>4.3299999999999998E-2</v>
      </c>
      <c r="Z40" s="6">
        <v>1.8599999999999998E-2</v>
      </c>
    </row>
    <row r="41" spans="1:26" x14ac:dyDescent="0.35">
      <c r="A41" s="2" t="s">
        <v>41</v>
      </c>
      <c r="B41" s="2" t="s">
        <v>42</v>
      </c>
      <c r="C41" s="2" t="s">
        <v>28</v>
      </c>
      <c r="D41" s="3" t="s">
        <v>33</v>
      </c>
      <c r="E41" s="4">
        <v>2192</v>
      </c>
      <c r="F41" s="4">
        <v>1162</v>
      </c>
      <c r="G41" s="5">
        <v>34.1</v>
      </c>
      <c r="H41" s="6">
        <v>0.1177</v>
      </c>
      <c r="I41" s="6">
        <v>0.44069999999999998</v>
      </c>
      <c r="J41" s="6">
        <v>0.37319999999999998</v>
      </c>
      <c r="K41" s="6">
        <v>6.8400000000000002E-2</v>
      </c>
      <c r="L41" s="4">
        <v>405</v>
      </c>
      <c r="M41" s="4">
        <v>757</v>
      </c>
      <c r="N41" s="4">
        <v>155</v>
      </c>
      <c r="O41" s="7">
        <v>77832</v>
      </c>
      <c r="P41" s="6">
        <v>0.10970000000000001</v>
      </c>
      <c r="Q41" s="6">
        <v>0.65839999999999999</v>
      </c>
      <c r="R41" s="4">
        <v>487</v>
      </c>
      <c r="S41" s="4">
        <v>675</v>
      </c>
      <c r="T41" s="6">
        <v>0.41909999999999997</v>
      </c>
      <c r="U41" s="7">
        <v>616750</v>
      </c>
      <c r="V41" s="6">
        <v>0.81979999999999997</v>
      </c>
      <c r="W41" s="6">
        <v>4.8800000000000003E-2</v>
      </c>
      <c r="X41" s="6">
        <v>5.4699999999999999E-2</v>
      </c>
      <c r="Y41" s="6">
        <v>4.2900000000000001E-2</v>
      </c>
      <c r="Z41" s="6">
        <v>3.3799999999999997E-2</v>
      </c>
    </row>
    <row r="42" spans="1:26" x14ac:dyDescent="0.35">
      <c r="A42" s="2" t="s">
        <v>41</v>
      </c>
      <c r="B42" s="2" t="s">
        <v>42</v>
      </c>
      <c r="C42" s="2" t="s">
        <v>28</v>
      </c>
      <c r="D42" s="3" t="s">
        <v>34</v>
      </c>
      <c r="E42" s="4">
        <v>2665</v>
      </c>
      <c r="F42" s="4">
        <v>1354</v>
      </c>
      <c r="G42" s="5">
        <v>32.5</v>
      </c>
      <c r="H42" s="6">
        <v>0.14899999999999999</v>
      </c>
      <c r="I42" s="6">
        <v>0.40079999999999999</v>
      </c>
      <c r="J42" s="6">
        <v>0.35120000000000001</v>
      </c>
      <c r="K42" s="6">
        <v>9.9099999999999994E-2</v>
      </c>
      <c r="L42" s="4">
        <v>708</v>
      </c>
      <c r="M42" s="4">
        <v>646</v>
      </c>
      <c r="N42" s="4">
        <v>221</v>
      </c>
      <c r="O42" s="7">
        <v>116250</v>
      </c>
      <c r="P42" s="6">
        <v>7.3400000000000007E-2</v>
      </c>
      <c r="Q42" s="6">
        <v>0.8468</v>
      </c>
      <c r="R42" s="4">
        <v>528</v>
      </c>
      <c r="S42" s="4">
        <v>826</v>
      </c>
      <c r="T42" s="6">
        <v>0.39</v>
      </c>
      <c r="U42" s="7">
        <v>594200</v>
      </c>
      <c r="V42" s="6">
        <v>0.79469999999999996</v>
      </c>
      <c r="W42" s="6">
        <v>3.2599999999999997E-2</v>
      </c>
      <c r="X42" s="6">
        <v>6.6799999999999998E-2</v>
      </c>
      <c r="Y42" s="6">
        <v>5.0299999999999997E-2</v>
      </c>
      <c r="Z42" s="6">
        <v>5.5500000000000001E-2</v>
      </c>
    </row>
    <row r="43" spans="1:26" x14ac:dyDescent="0.35">
      <c r="A43" s="2">
        <v>16</v>
      </c>
      <c r="B43" s="2" t="s">
        <v>42</v>
      </c>
      <c r="C43" s="2" t="s">
        <v>28</v>
      </c>
      <c r="D43" s="3" t="s">
        <v>255</v>
      </c>
      <c r="E43" s="4">
        <v>2508</v>
      </c>
      <c r="F43" s="4">
        <v>1303</v>
      </c>
      <c r="G43" s="5">
        <v>33.1</v>
      </c>
      <c r="H43" s="6">
        <v>0.1268</v>
      </c>
      <c r="I43" s="6">
        <v>0.41949999999999998</v>
      </c>
      <c r="J43" s="6">
        <v>0.36080000000000001</v>
      </c>
      <c r="K43" s="6">
        <v>9.2899999999999996E-2</v>
      </c>
      <c r="L43" s="4">
        <v>405</v>
      </c>
      <c r="M43" s="4">
        <v>898</v>
      </c>
      <c r="N43" s="4">
        <v>197</v>
      </c>
      <c r="O43" s="7">
        <v>123123</v>
      </c>
      <c r="P43" s="6">
        <v>8.4900000000000003E-2</v>
      </c>
      <c r="Q43" s="6">
        <v>0.84250000000000003</v>
      </c>
      <c r="R43" s="4">
        <v>659</v>
      </c>
      <c r="S43" s="4">
        <v>644</v>
      </c>
      <c r="T43" s="6">
        <v>0.50580000000000003</v>
      </c>
      <c r="U43" s="7">
        <v>576142</v>
      </c>
      <c r="V43" s="6">
        <v>0.87639999999999996</v>
      </c>
      <c r="W43" s="6">
        <v>3.7100000000000001E-2</v>
      </c>
      <c r="X43" s="6">
        <v>2.7099999999999999E-2</v>
      </c>
      <c r="Y43" s="6">
        <v>2.1499999999999998E-2</v>
      </c>
      <c r="Z43" s="6">
        <v>3.7900000000000003E-2</v>
      </c>
    </row>
    <row r="44" spans="1:26" x14ac:dyDescent="0.35">
      <c r="A44" s="2" t="s">
        <v>43</v>
      </c>
      <c r="B44" s="2" t="s">
        <v>42</v>
      </c>
      <c r="C44" s="2" t="s">
        <v>28</v>
      </c>
      <c r="D44" s="3" t="s">
        <v>29</v>
      </c>
      <c r="E44" s="4">
        <v>1629</v>
      </c>
      <c r="F44" s="4">
        <v>518</v>
      </c>
      <c r="G44" s="5">
        <v>38.799999999999997</v>
      </c>
      <c r="H44" s="6">
        <v>0.255</v>
      </c>
      <c r="I44" s="6">
        <v>0.20710000000000001</v>
      </c>
      <c r="J44" s="6">
        <v>0.38650000000000001</v>
      </c>
      <c r="K44" s="6">
        <v>0.15140000000000001</v>
      </c>
      <c r="L44" s="4">
        <v>411</v>
      </c>
      <c r="M44" s="4">
        <v>107</v>
      </c>
      <c r="N44" s="2"/>
      <c r="O44" s="7">
        <v>37957</v>
      </c>
      <c r="P44" s="6">
        <v>0.2016</v>
      </c>
      <c r="Q44" s="6">
        <v>2.4299999999999999E-2</v>
      </c>
      <c r="R44" s="4">
        <v>243</v>
      </c>
      <c r="S44" s="4">
        <v>380</v>
      </c>
      <c r="T44" s="6">
        <v>0.38979999999999998</v>
      </c>
      <c r="U44" s="7">
        <v>53736</v>
      </c>
      <c r="V44" s="6">
        <v>0.52729999999999999</v>
      </c>
      <c r="W44" s="6">
        <v>0.4627</v>
      </c>
      <c r="X44" s="2"/>
      <c r="Y44" s="6">
        <v>4.0000000000000001E-3</v>
      </c>
      <c r="Z44" s="6">
        <v>6.0000000000000001E-3</v>
      </c>
    </row>
    <row r="45" spans="1:26" x14ac:dyDescent="0.35">
      <c r="A45" s="2" t="s">
        <v>43</v>
      </c>
      <c r="B45" s="2" t="s">
        <v>42</v>
      </c>
      <c r="C45" s="2" t="s">
        <v>28</v>
      </c>
      <c r="D45" s="3" t="s">
        <v>30</v>
      </c>
      <c r="E45" s="4">
        <v>1398</v>
      </c>
      <c r="F45" s="4">
        <v>713</v>
      </c>
      <c r="G45" s="5">
        <v>33</v>
      </c>
      <c r="H45" s="6">
        <v>0.13780000000000001</v>
      </c>
      <c r="I45" s="6">
        <v>0.42</v>
      </c>
      <c r="J45" s="6">
        <v>0.30549999999999999</v>
      </c>
      <c r="K45" s="6">
        <v>0.1368</v>
      </c>
      <c r="L45" s="4">
        <v>298</v>
      </c>
      <c r="M45" s="4">
        <v>414</v>
      </c>
      <c r="N45" s="2"/>
      <c r="O45" s="7">
        <v>47551</v>
      </c>
      <c r="P45" s="6">
        <v>0.15390000000000001</v>
      </c>
      <c r="Q45" s="6">
        <v>0.33300000000000002</v>
      </c>
      <c r="R45" s="4">
        <v>304</v>
      </c>
      <c r="S45" s="4">
        <v>391</v>
      </c>
      <c r="T45" s="6">
        <v>0.43759999999999999</v>
      </c>
      <c r="U45" s="7">
        <v>210377</v>
      </c>
      <c r="V45" s="6">
        <v>0.72909999999999997</v>
      </c>
      <c r="W45" s="6">
        <v>0.23910000000000001</v>
      </c>
      <c r="X45" s="6">
        <v>1.14E-2</v>
      </c>
      <c r="Y45" s="6">
        <v>8.3999999999999995E-3</v>
      </c>
      <c r="Z45" s="6">
        <v>1.21E-2</v>
      </c>
    </row>
    <row r="46" spans="1:26" x14ac:dyDescent="0.35">
      <c r="A46" s="2" t="s">
        <v>43</v>
      </c>
      <c r="B46" s="2" t="s">
        <v>42</v>
      </c>
      <c r="C46" s="2" t="s">
        <v>28</v>
      </c>
      <c r="D46" s="3" t="s">
        <v>31</v>
      </c>
      <c r="E46" s="4">
        <v>2496</v>
      </c>
      <c r="F46" s="4">
        <v>1295</v>
      </c>
      <c r="G46" s="5">
        <v>34.200000000000003</v>
      </c>
      <c r="H46" s="6">
        <v>0.1363</v>
      </c>
      <c r="I46" s="6">
        <v>0.38740000000000002</v>
      </c>
      <c r="J46" s="6">
        <v>0.38329999999999997</v>
      </c>
      <c r="K46" s="6">
        <v>9.2999999999999999E-2</v>
      </c>
      <c r="L46" s="4">
        <v>547</v>
      </c>
      <c r="M46" s="4">
        <v>748</v>
      </c>
      <c r="N46" s="2"/>
      <c r="O46" s="7">
        <v>76603</v>
      </c>
      <c r="P46" s="6">
        <v>0.1143</v>
      </c>
      <c r="Q46" s="6">
        <v>0.44650000000000001</v>
      </c>
      <c r="R46" s="4">
        <v>619</v>
      </c>
      <c r="S46" s="4">
        <v>664</v>
      </c>
      <c r="T46" s="6">
        <v>0.48220000000000002</v>
      </c>
      <c r="U46" s="7">
        <v>305682</v>
      </c>
      <c r="V46" s="6">
        <v>0.7671</v>
      </c>
      <c r="W46" s="6">
        <v>0.1996</v>
      </c>
      <c r="X46" s="6">
        <v>1.6899999999999998E-2</v>
      </c>
      <c r="Y46" s="6">
        <v>1.12E-2</v>
      </c>
      <c r="Z46" s="6">
        <v>5.1999999999999998E-3</v>
      </c>
    </row>
    <row r="47" spans="1:26" x14ac:dyDescent="0.35">
      <c r="A47" s="2" t="s">
        <v>43</v>
      </c>
      <c r="B47" s="2" t="s">
        <v>42</v>
      </c>
      <c r="C47" s="2" t="s">
        <v>28</v>
      </c>
      <c r="D47" s="3" t="s">
        <v>32</v>
      </c>
      <c r="E47" s="4">
        <v>2421</v>
      </c>
      <c r="F47" s="4">
        <v>1346</v>
      </c>
      <c r="G47" s="5">
        <v>34.5</v>
      </c>
      <c r="H47" s="6">
        <v>0.1159</v>
      </c>
      <c r="I47" s="6">
        <v>0.3997</v>
      </c>
      <c r="J47" s="6">
        <v>0.40589999999999998</v>
      </c>
      <c r="K47" s="6">
        <v>7.8399999999999997E-2</v>
      </c>
      <c r="L47" s="4">
        <v>485</v>
      </c>
      <c r="M47" s="4">
        <v>861</v>
      </c>
      <c r="N47" s="2"/>
      <c r="O47" s="7">
        <v>77113</v>
      </c>
      <c r="P47" s="6">
        <v>0.13370000000000001</v>
      </c>
      <c r="Q47" s="6">
        <v>0.64119999999999999</v>
      </c>
      <c r="R47" s="4">
        <v>677</v>
      </c>
      <c r="S47" s="4">
        <v>686</v>
      </c>
      <c r="T47" s="6">
        <v>0.49669999999999997</v>
      </c>
      <c r="U47" s="7">
        <v>262668</v>
      </c>
      <c r="V47" s="6">
        <v>0.76619999999999999</v>
      </c>
      <c r="W47" s="6">
        <v>0.159</v>
      </c>
      <c r="X47" s="6">
        <v>3.39E-2</v>
      </c>
      <c r="Y47" s="6">
        <v>2.5600000000000001E-2</v>
      </c>
      <c r="Z47" s="6">
        <v>1.5299999999999999E-2</v>
      </c>
    </row>
    <row r="48" spans="1:26" x14ac:dyDescent="0.35">
      <c r="A48" s="2" t="s">
        <v>43</v>
      </c>
      <c r="B48" s="2" t="s">
        <v>42</v>
      </c>
      <c r="C48" s="2" t="s">
        <v>28</v>
      </c>
      <c r="D48" s="3" t="s">
        <v>33</v>
      </c>
      <c r="E48" s="4">
        <v>2647</v>
      </c>
      <c r="F48" s="4">
        <v>1392</v>
      </c>
      <c r="G48" s="5">
        <v>34.700000000000003</v>
      </c>
      <c r="H48" s="6">
        <v>0.1171</v>
      </c>
      <c r="I48" s="6">
        <v>0.377</v>
      </c>
      <c r="J48" s="6">
        <v>0.42159999999999997</v>
      </c>
      <c r="K48" s="6">
        <v>8.4199999999999997E-2</v>
      </c>
      <c r="L48" s="4">
        <v>538</v>
      </c>
      <c r="M48" s="4">
        <v>854</v>
      </c>
      <c r="N48" s="4">
        <v>201</v>
      </c>
      <c r="O48" s="7">
        <v>90104</v>
      </c>
      <c r="P48" s="6">
        <v>7.4899999999999994E-2</v>
      </c>
      <c r="Q48" s="6">
        <v>0.67949999999999999</v>
      </c>
      <c r="R48" s="4">
        <v>773</v>
      </c>
      <c r="S48" s="4">
        <v>619</v>
      </c>
      <c r="T48" s="6">
        <v>0.55530000000000002</v>
      </c>
      <c r="U48" s="7">
        <v>489125</v>
      </c>
      <c r="V48" s="6">
        <v>0.83760000000000001</v>
      </c>
      <c r="W48" s="6">
        <v>6.08E-2</v>
      </c>
      <c r="X48" s="6">
        <v>3.78E-2</v>
      </c>
      <c r="Y48" s="6">
        <v>3.6600000000000001E-2</v>
      </c>
      <c r="Z48" s="6">
        <v>2.7199999999999998E-2</v>
      </c>
    </row>
    <row r="49" spans="1:26" x14ac:dyDescent="0.35">
      <c r="A49" s="2" t="s">
        <v>43</v>
      </c>
      <c r="B49" s="2" t="s">
        <v>42</v>
      </c>
      <c r="C49" s="2" t="s">
        <v>28</v>
      </c>
      <c r="D49" s="3" t="s">
        <v>34</v>
      </c>
      <c r="E49" s="4">
        <v>2997</v>
      </c>
      <c r="F49" s="4">
        <v>1472</v>
      </c>
      <c r="G49" s="5">
        <v>36.5</v>
      </c>
      <c r="H49" s="6">
        <v>0.1835</v>
      </c>
      <c r="I49" s="6">
        <v>0.30459999999999998</v>
      </c>
      <c r="J49" s="6">
        <v>0.40439999999999998</v>
      </c>
      <c r="K49" s="6">
        <v>0.1074</v>
      </c>
      <c r="L49" s="4">
        <v>816</v>
      </c>
      <c r="M49" s="4">
        <v>656</v>
      </c>
      <c r="N49" s="4">
        <v>301</v>
      </c>
      <c r="O49" s="7">
        <v>115476</v>
      </c>
      <c r="P49" s="6">
        <v>3.78E-2</v>
      </c>
      <c r="Q49" s="6">
        <v>0.80510000000000004</v>
      </c>
      <c r="R49" s="4">
        <v>768</v>
      </c>
      <c r="S49" s="4">
        <v>704</v>
      </c>
      <c r="T49" s="6">
        <v>0.52170000000000005</v>
      </c>
      <c r="U49" s="7">
        <v>587400</v>
      </c>
      <c r="V49" s="6">
        <v>0.79579999999999995</v>
      </c>
      <c r="W49" s="6">
        <v>3.6400000000000002E-2</v>
      </c>
      <c r="X49" s="6">
        <v>5.2699999999999997E-2</v>
      </c>
      <c r="Y49" s="6">
        <v>5.0099999999999999E-2</v>
      </c>
      <c r="Z49" s="6">
        <v>6.5100000000000005E-2</v>
      </c>
    </row>
    <row r="50" spans="1:26" x14ac:dyDescent="0.35">
      <c r="A50" s="2">
        <v>17</v>
      </c>
      <c r="B50" s="2" t="s">
        <v>42</v>
      </c>
      <c r="C50" s="2" t="s">
        <v>28</v>
      </c>
      <c r="D50" s="3" t="s">
        <v>255</v>
      </c>
      <c r="E50" s="4">
        <v>2966</v>
      </c>
      <c r="F50" s="4">
        <v>1422</v>
      </c>
      <c r="G50" s="5">
        <v>35.299999999999997</v>
      </c>
      <c r="H50" s="6">
        <v>0.22720000000000001</v>
      </c>
      <c r="I50" s="6">
        <v>0.26329999999999998</v>
      </c>
      <c r="J50" s="6">
        <v>0.41539999999999999</v>
      </c>
      <c r="K50" s="6">
        <v>9.4100000000000003E-2</v>
      </c>
      <c r="L50" s="4">
        <v>661</v>
      </c>
      <c r="M50" s="4">
        <v>761</v>
      </c>
      <c r="N50" s="4">
        <v>378</v>
      </c>
      <c r="O50" s="7">
        <v>123869</v>
      </c>
      <c r="P50" s="6">
        <v>3.3700000000000001E-2</v>
      </c>
      <c r="Q50" s="6">
        <v>0.85919999999999996</v>
      </c>
      <c r="R50" s="4">
        <v>893</v>
      </c>
      <c r="S50" s="4">
        <v>529</v>
      </c>
      <c r="T50" s="6">
        <v>0.628</v>
      </c>
      <c r="U50" s="7">
        <v>565694</v>
      </c>
      <c r="V50" s="6">
        <v>0.65310000000000001</v>
      </c>
      <c r="W50" s="6">
        <v>4.82E-2</v>
      </c>
      <c r="X50" s="6">
        <v>3.3000000000000002E-2</v>
      </c>
      <c r="Y50" s="6">
        <v>4.2799999999999998E-2</v>
      </c>
      <c r="Z50" s="6">
        <v>0.22289999999999999</v>
      </c>
    </row>
    <row r="51" spans="1:26" x14ac:dyDescent="0.35">
      <c r="A51" s="2" t="s">
        <v>44</v>
      </c>
      <c r="B51" s="2" t="s">
        <v>40</v>
      </c>
      <c r="C51" s="2" t="s">
        <v>28</v>
      </c>
      <c r="D51" s="3" t="s">
        <v>29</v>
      </c>
      <c r="E51" s="4">
        <v>5195</v>
      </c>
      <c r="F51" s="4">
        <v>1352</v>
      </c>
      <c r="G51" s="5">
        <v>28.2</v>
      </c>
      <c r="H51" s="6">
        <v>0.3569</v>
      </c>
      <c r="I51" s="6">
        <v>0.21190000000000001</v>
      </c>
      <c r="J51" s="6">
        <v>0.30199999999999999</v>
      </c>
      <c r="K51" s="6">
        <v>0.12920000000000001</v>
      </c>
      <c r="L51" s="4">
        <v>1167</v>
      </c>
      <c r="M51" s="4">
        <v>185</v>
      </c>
      <c r="N51" s="2"/>
      <c r="O51" s="7">
        <v>26131</v>
      </c>
      <c r="P51" s="6">
        <v>0.30630000000000002</v>
      </c>
      <c r="Q51" s="6">
        <v>3.2099999999999997E-2</v>
      </c>
      <c r="R51" s="4">
        <v>618</v>
      </c>
      <c r="S51" s="4">
        <v>1031</v>
      </c>
      <c r="T51" s="6">
        <v>0.37480000000000002</v>
      </c>
      <c r="U51" s="7">
        <v>56873</v>
      </c>
      <c r="V51" s="6">
        <v>0.50880000000000003</v>
      </c>
      <c r="W51" s="6">
        <v>0.48799999999999999</v>
      </c>
      <c r="X51" s="2"/>
      <c r="Y51" s="6">
        <v>8.0000000000000004E-4</v>
      </c>
      <c r="Z51" s="6">
        <v>2.5000000000000001E-3</v>
      </c>
    </row>
    <row r="52" spans="1:26" x14ac:dyDescent="0.35">
      <c r="A52" s="2" t="s">
        <v>44</v>
      </c>
      <c r="B52" s="2" t="s">
        <v>40</v>
      </c>
      <c r="C52" s="2" t="s">
        <v>28</v>
      </c>
      <c r="D52" s="3" t="s">
        <v>30</v>
      </c>
      <c r="E52" s="4">
        <v>3625</v>
      </c>
      <c r="F52" s="4">
        <v>1375</v>
      </c>
      <c r="G52" s="5">
        <v>31.2</v>
      </c>
      <c r="H52" s="6">
        <v>0.26340000000000002</v>
      </c>
      <c r="I52" s="6">
        <v>0.29210000000000003</v>
      </c>
      <c r="J52" s="6">
        <v>0.31119999999999998</v>
      </c>
      <c r="K52" s="6">
        <v>0.13320000000000001</v>
      </c>
      <c r="L52" s="4">
        <v>903</v>
      </c>
      <c r="M52" s="4">
        <v>472</v>
      </c>
      <c r="N52" s="2"/>
      <c r="O52" s="7">
        <v>31032</v>
      </c>
      <c r="P52" s="6">
        <v>0.36280000000000001</v>
      </c>
      <c r="Q52" s="6">
        <v>8.8099999999999998E-2</v>
      </c>
      <c r="R52" s="4">
        <v>604</v>
      </c>
      <c r="S52" s="4">
        <v>747</v>
      </c>
      <c r="T52" s="6">
        <v>0.4471</v>
      </c>
      <c r="U52" s="7">
        <v>92269</v>
      </c>
      <c r="V52" s="6">
        <v>0.52800000000000002</v>
      </c>
      <c r="W52" s="6">
        <v>0.44409999999999999</v>
      </c>
      <c r="X52" s="6">
        <v>1.9300000000000001E-2</v>
      </c>
      <c r="Y52" s="6">
        <v>3.3E-3</v>
      </c>
      <c r="Z52" s="6">
        <v>5.1999999999999998E-3</v>
      </c>
    </row>
    <row r="53" spans="1:26" x14ac:dyDescent="0.35">
      <c r="A53" s="2" t="s">
        <v>44</v>
      </c>
      <c r="B53" s="2" t="s">
        <v>40</v>
      </c>
      <c r="C53" s="2" t="s">
        <v>28</v>
      </c>
      <c r="D53" s="3" t="s">
        <v>31</v>
      </c>
      <c r="E53" s="4">
        <v>3247</v>
      </c>
      <c r="F53" s="4">
        <v>1396</v>
      </c>
      <c r="G53" s="5">
        <v>34.5</v>
      </c>
      <c r="H53" s="6">
        <v>0.21279999999999999</v>
      </c>
      <c r="I53" s="6">
        <v>0.29780000000000001</v>
      </c>
      <c r="J53" s="6">
        <v>0.34060000000000001</v>
      </c>
      <c r="K53" s="6">
        <v>0.14879999999999999</v>
      </c>
      <c r="L53" s="4">
        <v>766</v>
      </c>
      <c r="M53" s="4">
        <v>630</v>
      </c>
      <c r="N53" s="2"/>
      <c r="O53" s="7">
        <v>32886</v>
      </c>
      <c r="P53" s="6">
        <v>0.41189999999999999</v>
      </c>
      <c r="Q53" s="6">
        <v>0.18529999999999999</v>
      </c>
      <c r="R53" s="4">
        <v>635</v>
      </c>
      <c r="S53" s="4">
        <v>812</v>
      </c>
      <c r="T53" s="6">
        <v>0.43880000000000002</v>
      </c>
      <c r="U53" s="7">
        <v>157710</v>
      </c>
      <c r="V53" s="6">
        <v>0.52139999999999997</v>
      </c>
      <c r="W53" s="6">
        <v>0.43890000000000001</v>
      </c>
      <c r="X53" s="6">
        <v>1.6299999999999999E-2</v>
      </c>
      <c r="Y53" s="6">
        <v>2.0899999999999998E-2</v>
      </c>
      <c r="Z53" s="6">
        <v>2.5000000000000001E-3</v>
      </c>
    </row>
    <row r="54" spans="1:26" x14ac:dyDescent="0.35">
      <c r="A54" s="2" t="s">
        <v>44</v>
      </c>
      <c r="B54" s="2" t="s">
        <v>40</v>
      </c>
      <c r="C54" s="2" t="s">
        <v>28</v>
      </c>
      <c r="D54" s="3" t="s">
        <v>32</v>
      </c>
      <c r="E54" s="4">
        <v>2397</v>
      </c>
      <c r="F54" s="4">
        <v>1228</v>
      </c>
      <c r="G54" s="5">
        <v>37.799999999999997</v>
      </c>
      <c r="H54" s="6">
        <v>0.14099999999999999</v>
      </c>
      <c r="I54" s="6">
        <v>0.31319999999999998</v>
      </c>
      <c r="J54" s="6">
        <v>0.38619999999999999</v>
      </c>
      <c r="K54" s="6">
        <v>0.15970000000000001</v>
      </c>
      <c r="L54" s="4">
        <v>519</v>
      </c>
      <c r="M54" s="4">
        <v>709</v>
      </c>
      <c r="N54" s="2"/>
      <c r="O54" s="7">
        <v>60286</v>
      </c>
      <c r="P54" s="6">
        <v>0.1288</v>
      </c>
      <c r="Q54" s="6">
        <v>0.39829999999999999</v>
      </c>
      <c r="R54" s="4">
        <v>653</v>
      </c>
      <c r="S54" s="4">
        <v>551</v>
      </c>
      <c r="T54" s="6">
        <v>0.54239999999999999</v>
      </c>
      <c r="U54" s="7">
        <v>144849</v>
      </c>
      <c r="V54" s="6">
        <v>0.67210000000000003</v>
      </c>
      <c r="W54" s="6">
        <v>0.224</v>
      </c>
      <c r="X54" s="6">
        <v>3.09E-2</v>
      </c>
      <c r="Y54" s="6">
        <v>6.13E-2</v>
      </c>
      <c r="Z54" s="6">
        <v>1.17E-2</v>
      </c>
    </row>
    <row r="55" spans="1:26" x14ac:dyDescent="0.35">
      <c r="A55" s="2" t="s">
        <v>44</v>
      </c>
      <c r="B55" s="2" t="s">
        <v>40</v>
      </c>
      <c r="C55" s="2" t="s">
        <v>28</v>
      </c>
      <c r="D55" s="3" t="s">
        <v>33</v>
      </c>
      <c r="E55" s="4">
        <v>2873</v>
      </c>
      <c r="F55" s="4">
        <v>1382</v>
      </c>
      <c r="G55" s="5">
        <v>34.700000000000003</v>
      </c>
      <c r="H55" s="6">
        <v>0.1608</v>
      </c>
      <c r="I55" s="6">
        <v>0.38109999999999999</v>
      </c>
      <c r="J55" s="6">
        <v>0.35089999999999999</v>
      </c>
      <c r="K55" s="6">
        <v>0.1072</v>
      </c>
      <c r="L55" s="4">
        <v>590</v>
      </c>
      <c r="M55" s="4">
        <v>792</v>
      </c>
      <c r="N55" s="4">
        <v>275</v>
      </c>
      <c r="O55" s="7">
        <v>73710</v>
      </c>
      <c r="P55" s="6">
        <v>0.16109999999999999</v>
      </c>
      <c r="Q55" s="6">
        <v>0.57210000000000005</v>
      </c>
      <c r="R55" s="4">
        <v>736</v>
      </c>
      <c r="S55" s="4">
        <v>646</v>
      </c>
      <c r="T55" s="6">
        <v>0.53259999999999996</v>
      </c>
      <c r="U55" s="7">
        <v>459500</v>
      </c>
      <c r="V55" s="6">
        <v>0.68189999999999995</v>
      </c>
      <c r="W55" s="6">
        <v>0.1862</v>
      </c>
      <c r="X55" s="6">
        <v>4.6300000000000001E-2</v>
      </c>
      <c r="Y55" s="6">
        <v>6.0199999999999997E-2</v>
      </c>
      <c r="Z55" s="6">
        <v>2.5399999999999999E-2</v>
      </c>
    </row>
    <row r="56" spans="1:26" x14ac:dyDescent="0.35">
      <c r="A56" s="2" t="s">
        <v>44</v>
      </c>
      <c r="B56" s="2" t="s">
        <v>40</v>
      </c>
      <c r="C56" s="2" t="s">
        <v>28</v>
      </c>
      <c r="D56" s="3" t="s">
        <v>34</v>
      </c>
      <c r="E56" s="4">
        <v>3476</v>
      </c>
      <c r="F56" s="4">
        <v>1683</v>
      </c>
      <c r="G56" s="5">
        <v>34.299999999999997</v>
      </c>
      <c r="H56" s="6">
        <v>0.16309999999999999</v>
      </c>
      <c r="I56" s="6">
        <v>0.3674</v>
      </c>
      <c r="J56" s="6">
        <v>0.35899999999999999</v>
      </c>
      <c r="K56" s="6">
        <v>0.1105</v>
      </c>
      <c r="L56" s="4">
        <v>893</v>
      </c>
      <c r="M56" s="4">
        <v>790</v>
      </c>
      <c r="N56" s="4">
        <v>312</v>
      </c>
      <c r="O56" s="7">
        <v>94688</v>
      </c>
      <c r="P56" s="6">
        <v>5.16E-2</v>
      </c>
      <c r="Q56" s="6">
        <v>0.73660000000000003</v>
      </c>
      <c r="R56" s="4">
        <v>760</v>
      </c>
      <c r="S56" s="4">
        <v>923</v>
      </c>
      <c r="T56" s="6">
        <v>0.4516</v>
      </c>
      <c r="U56" s="7">
        <v>456800</v>
      </c>
      <c r="V56" s="6">
        <v>0.68269999999999997</v>
      </c>
      <c r="W56" s="6">
        <v>0.1283</v>
      </c>
      <c r="X56" s="6">
        <v>5.3800000000000001E-2</v>
      </c>
      <c r="Y56" s="6">
        <v>7.1900000000000006E-2</v>
      </c>
      <c r="Z56" s="6">
        <v>6.3299999999999995E-2</v>
      </c>
    </row>
    <row r="57" spans="1:26" x14ac:dyDescent="0.35">
      <c r="A57" s="2">
        <v>18</v>
      </c>
      <c r="B57" s="2" t="s">
        <v>40</v>
      </c>
      <c r="C57" s="2" t="s">
        <v>28</v>
      </c>
      <c r="D57" s="3" t="s">
        <v>255</v>
      </c>
      <c r="E57" s="4">
        <v>3285</v>
      </c>
      <c r="F57" s="4">
        <v>1700</v>
      </c>
      <c r="G57" s="5">
        <v>35.299999999999997</v>
      </c>
      <c r="H57" s="6">
        <v>0.14610000000000001</v>
      </c>
      <c r="I57" s="6">
        <v>0.33579999999999999</v>
      </c>
      <c r="J57" s="6">
        <v>0.43290000000000001</v>
      </c>
      <c r="K57" s="6">
        <v>8.5199999999999998E-2</v>
      </c>
      <c r="L57" s="4">
        <v>718</v>
      </c>
      <c r="M57" s="4">
        <v>982</v>
      </c>
      <c r="N57" s="4">
        <v>355</v>
      </c>
      <c r="O57" s="7">
        <v>103387</v>
      </c>
      <c r="P57" s="6">
        <v>4.2599999999999999E-2</v>
      </c>
      <c r="Q57" s="6">
        <v>0.80120000000000002</v>
      </c>
      <c r="R57" s="4">
        <v>749</v>
      </c>
      <c r="S57" s="4">
        <v>951</v>
      </c>
      <c r="T57" s="6">
        <v>0.44059999999999999</v>
      </c>
      <c r="U57" s="7">
        <v>544374</v>
      </c>
      <c r="V57" s="6">
        <v>0.72270000000000001</v>
      </c>
      <c r="W57" s="6">
        <v>0.13270000000000001</v>
      </c>
      <c r="X57" s="6">
        <v>3.0700000000000002E-2</v>
      </c>
      <c r="Y57" s="6">
        <v>5.57E-2</v>
      </c>
      <c r="Z57" s="6">
        <v>5.8099999999999999E-2</v>
      </c>
    </row>
    <row r="58" spans="1:26" x14ac:dyDescent="0.35">
      <c r="A58" s="2" t="s">
        <v>45</v>
      </c>
      <c r="B58" s="2" t="s">
        <v>46</v>
      </c>
      <c r="C58" s="2" t="s">
        <v>47</v>
      </c>
      <c r="D58" s="3" t="s">
        <v>29</v>
      </c>
      <c r="E58" s="4">
        <v>3345</v>
      </c>
      <c r="F58" s="4">
        <v>893</v>
      </c>
      <c r="G58" s="5">
        <v>37.700000000000003</v>
      </c>
      <c r="H58" s="6">
        <v>0.2505</v>
      </c>
      <c r="I58" s="6">
        <v>0.22</v>
      </c>
      <c r="J58" s="6">
        <v>0.3967</v>
      </c>
      <c r="K58" s="6">
        <v>0.13270000000000001</v>
      </c>
      <c r="L58" s="4">
        <v>832</v>
      </c>
      <c r="M58" s="4">
        <v>61</v>
      </c>
      <c r="N58" s="2"/>
      <c r="O58" s="7">
        <v>44470</v>
      </c>
      <c r="P58" s="6">
        <v>0.15310000000000001</v>
      </c>
      <c r="Q58" s="6">
        <v>1.4999999999999999E-2</v>
      </c>
      <c r="R58" s="4">
        <v>703</v>
      </c>
      <c r="S58" s="4">
        <v>447</v>
      </c>
      <c r="T58" s="6">
        <v>0.61129999999999995</v>
      </c>
      <c r="U58" s="7">
        <v>54239</v>
      </c>
      <c r="V58" s="6">
        <v>0.92379999999999995</v>
      </c>
      <c r="W58" s="6">
        <v>6.9699999999999998E-2</v>
      </c>
      <c r="X58" s="2"/>
      <c r="Y58" s="6">
        <v>2.7000000000000001E-3</v>
      </c>
      <c r="Z58" s="6">
        <v>3.8999999999999998E-3</v>
      </c>
    </row>
    <row r="59" spans="1:26" x14ac:dyDescent="0.35">
      <c r="A59" s="2" t="s">
        <v>45</v>
      </c>
      <c r="B59" s="2" t="s">
        <v>46</v>
      </c>
      <c r="C59" s="2" t="s">
        <v>47</v>
      </c>
      <c r="D59" s="3" t="s">
        <v>30</v>
      </c>
      <c r="E59" s="4">
        <v>2908</v>
      </c>
      <c r="F59" s="4">
        <v>1191</v>
      </c>
      <c r="G59" s="5">
        <v>41.2</v>
      </c>
      <c r="H59" s="6">
        <v>0.19020000000000001</v>
      </c>
      <c r="I59" s="6">
        <v>0.24929999999999999</v>
      </c>
      <c r="J59" s="6">
        <v>0.35489999999999999</v>
      </c>
      <c r="K59" s="6">
        <v>0.2056</v>
      </c>
      <c r="L59" s="4">
        <v>768</v>
      </c>
      <c r="M59" s="4">
        <v>423</v>
      </c>
      <c r="N59" s="2"/>
      <c r="O59" s="7">
        <v>31450</v>
      </c>
      <c r="P59" s="6">
        <v>0.21260000000000001</v>
      </c>
      <c r="Q59" s="6">
        <v>5.62E-2</v>
      </c>
      <c r="R59" s="4">
        <v>771</v>
      </c>
      <c r="S59" s="4">
        <v>418</v>
      </c>
      <c r="T59" s="6">
        <v>0.64839999999999998</v>
      </c>
      <c r="U59" s="7">
        <v>62931</v>
      </c>
      <c r="V59" s="6">
        <v>0.88549999999999995</v>
      </c>
      <c r="W59" s="6">
        <v>4.5400000000000003E-2</v>
      </c>
      <c r="X59" s="6">
        <v>4.3299999999999998E-2</v>
      </c>
      <c r="Y59" s="6">
        <v>2.06E-2</v>
      </c>
      <c r="Z59" s="6">
        <v>5.1999999999999998E-3</v>
      </c>
    </row>
    <row r="60" spans="1:26" x14ac:dyDescent="0.35">
      <c r="A60" s="2" t="s">
        <v>45</v>
      </c>
      <c r="B60" s="2" t="s">
        <v>46</v>
      </c>
      <c r="C60" s="2" t="s">
        <v>47</v>
      </c>
      <c r="D60" s="3" t="s">
        <v>31</v>
      </c>
      <c r="E60" s="4">
        <v>2529</v>
      </c>
      <c r="F60" s="4">
        <v>1123</v>
      </c>
      <c r="G60" s="5">
        <v>38.6</v>
      </c>
      <c r="H60" s="6">
        <v>0.1633</v>
      </c>
      <c r="I60" s="6">
        <v>0.26729999999999998</v>
      </c>
      <c r="J60" s="6">
        <v>0.36969999999999997</v>
      </c>
      <c r="K60" s="6">
        <v>0.19969999999999999</v>
      </c>
      <c r="L60" s="4">
        <v>586</v>
      </c>
      <c r="M60" s="4">
        <v>537</v>
      </c>
      <c r="N60" s="2"/>
      <c r="O60" s="7">
        <v>38086</v>
      </c>
      <c r="P60" s="6">
        <v>0.26450000000000001</v>
      </c>
      <c r="Q60" s="6">
        <v>0.14399999999999999</v>
      </c>
      <c r="R60" s="4">
        <v>703</v>
      </c>
      <c r="S60" s="4">
        <v>430</v>
      </c>
      <c r="T60" s="6">
        <v>0.62050000000000005</v>
      </c>
      <c r="U60" s="7">
        <v>113820</v>
      </c>
      <c r="V60" s="6">
        <v>0.83550000000000002</v>
      </c>
      <c r="W60" s="6">
        <v>4.0300000000000002E-2</v>
      </c>
      <c r="X60" s="6">
        <v>3.6799999999999999E-2</v>
      </c>
      <c r="Y60" s="6">
        <v>8.6599999999999996E-2</v>
      </c>
      <c r="Z60" s="6">
        <v>8.0000000000000004E-4</v>
      </c>
    </row>
    <row r="61" spans="1:26" x14ac:dyDescent="0.35">
      <c r="A61" s="2" t="s">
        <v>45</v>
      </c>
      <c r="B61" s="2" t="s">
        <v>46</v>
      </c>
      <c r="C61" s="2" t="s">
        <v>47</v>
      </c>
      <c r="D61" s="3" t="s">
        <v>32</v>
      </c>
      <c r="E61" s="4">
        <v>2479</v>
      </c>
      <c r="F61" s="4">
        <v>1182</v>
      </c>
      <c r="G61" s="5">
        <v>39.1</v>
      </c>
      <c r="H61" s="6">
        <v>0.16769999999999999</v>
      </c>
      <c r="I61" s="6">
        <v>0.25890000000000002</v>
      </c>
      <c r="J61" s="6">
        <v>0.40439999999999998</v>
      </c>
      <c r="K61" s="6">
        <v>0.16900000000000001</v>
      </c>
      <c r="L61" s="4">
        <v>559</v>
      </c>
      <c r="M61" s="4">
        <v>623</v>
      </c>
      <c r="N61" s="2"/>
      <c r="O61" s="7">
        <v>44520</v>
      </c>
      <c r="P61" s="6">
        <v>0.20810000000000001</v>
      </c>
      <c r="Q61" s="6">
        <v>0.28000000000000003</v>
      </c>
      <c r="R61" s="4">
        <v>687</v>
      </c>
      <c r="S61" s="4">
        <v>459</v>
      </c>
      <c r="T61" s="6">
        <v>0.59950000000000003</v>
      </c>
      <c r="U61" s="7">
        <v>102714</v>
      </c>
      <c r="V61" s="6">
        <v>0.67200000000000004</v>
      </c>
      <c r="W61" s="6">
        <v>9.64E-2</v>
      </c>
      <c r="X61" s="6">
        <v>4.7199999999999999E-2</v>
      </c>
      <c r="Y61" s="6">
        <v>0.1686</v>
      </c>
      <c r="Z61" s="6">
        <v>1.5699999999999999E-2</v>
      </c>
    </row>
    <row r="62" spans="1:26" x14ac:dyDescent="0.35">
      <c r="A62" s="2" t="s">
        <v>45</v>
      </c>
      <c r="B62" s="2" t="s">
        <v>46</v>
      </c>
      <c r="C62" s="2" t="s">
        <v>47</v>
      </c>
      <c r="D62" s="3" t="s">
        <v>33</v>
      </c>
      <c r="E62" s="4">
        <v>2682</v>
      </c>
      <c r="F62" s="4">
        <v>1232</v>
      </c>
      <c r="G62" s="5">
        <v>39</v>
      </c>
      <c r="H62" s="6">
        <v>0.1346</v>
      </c>
      <c r="I62" s="6">
        <v>0.38400000000000001</v>
      </c>
      <c r="J62" s="6">
        <v>0.37019999999999997</v>
      </c>
      <c r="K62" s="6">
        <v>0.1111</v>
      </c>
      <c r="L62" s="4">
        <v>517</v>
      </c>
      <c r="M62" s="4">
        <v>715</v>
      </c>
      <c r="N62" s="4">
        <v>225</v>
      </c>
      <c r="O62" s="7">
        <v>34584</v>
      </c>
      <c r="P62" s="6">
        <v>0.22919999999999999</v>
      </c>
      <c r="Q62" s="6">
        <v>0.28920000000000001</v>
      </c>
      <c r="R62" s="4">
        <v>645</v>
      </c>
      <c r="S62" s="4">
        <v>587</v>
      </c>
      <c r="T62" s="6">
        <v>0.52349999999999997</v>
      </c>
      <c r="U62" s="7">
        <v>278875</v>
      </c>
      <c r="V62" s="6">
        <v>0.64770000000000005</v>
      </c>
      <c r="W62" s="6">
        <v>4.5900000000000003E-2</v>
      </c>
      <c r="X62" s="6">
        <v>0.14019999999999999</v>
      </c>
      <c r="Y62" s="6">
        <v>0.1424</v>
      </c>
      <c r="Z62" s="6">
        <v>2.3900000000000001E-2</v>
      </c>
    </row>
    <row r="63" spans="1:26" x14ac:dyDescent="0.35">
      <c r="A63" s="2" t="s">
        <v>45</v>
      </c>
      <c r="B63" s="2" t="s">
        <v>46</v>
      </c>
      <c r="C63" s="2" t="s">
        <v>47</v>
      </c>
      <c r="D63" s="3" t="s">
        <v>34</v>
      </c>
      <c r="E63" s="4">
        <v>3043</v>
      </c>
      <c r="F63" s="4">
        <v>1366</v>
      </c>
      <c r="G63" s="5">
        <v>35.200000000000003</v>
      </c>
      <c r="H63" s="6">
        <v>0.1515</v>
      </c>
      <c r="I63" s="6">
        <v>0.35560000000000003</v>
      </c>
      <c r="J63" s="6">
        <v>0.37269999999999998</v>
      </c>
      <c r="K63" s="6">
        <v>0.1203</v>
      </c>
      <c r="L63" s="4">
        <v>788</v>
      </c>
      <c r="M63" s="4">
        <v>578</v>
      </c>
      <c r="N63" s="4">
        <v>252</v>
      </c>
      <c r="O63" s="7">
        <v>72244</v>
      </c>
      <c r="P63" s="6">
        <v>7.22E-2</v>
      </c>
      <c r="Q63" s="6">
        <v>0.51859999999999995</v>
      </c>
      <c r="R63" s="4">
        <v>675</v>
      </c>
      <c r="S63" s="4">
        <v>691</v>
      </c>
      <c r="T63" s="6">
        <v>0.49409999999999998</v>
      </c>
      <c r="U63" s="7">
        <v>364400</v>
      </c>
      <c r="V63" s="6">
        <v>0.64870000000000005</v>
      </c>
      <c r="W63" s="6">
        <v>4.4400000000000002E-2</v>
      </c>
      <c r="X63" s="6">
        <v>0.1265</v>
      </c>
      <c r="Y63" s="6">
        <v>0.12909999999999999</v>
      </c>
      <c r="Z63" s="6">
        <v>5.1299999999999998E-2</v>
      </c>
    </row>
    <row r="64" spans="1:26" x14ac:dyDescent="0.35">
      <c r="A64" s="2">
        <v>23</v>
      </c>
      <c r="B64" s="2" t="s">
        <v>46</v>
      </c>
      <c r="C64" s="2" t="s">
        <v>47</v>
      </c>
      <c r="D64" s="3" t="s">
        <v>255</v>
      </c>
      <c r="E64" s="4">
        <v>3049</v>
      </c>
      <c r="F64" s="4">
        <v>1320</v>
      </c>
      <c r="G64" s="5">
        <v>34.1</v>
      </c>
      <c r="H64" s="6">
        <v>0.17780000000000001</v>
      </c>
      <c r="I64" s="6">
        <v>0.34439999999999998</v>
      </c>
      <c r="J64" s="6">
        <v>0.37059999999999998</v>
      </c>
      <c r="K64" s="6">
        <v>0.1072</v>
      </c>
      <c r="L64" s="4">
        <v>651</v>
      </c>
      <c r="M64" s="4">
        <v>669</v>
      </c>
      <c r="N64" s="4">
        <v>247</v>
      </c>
      <c r="O64" s="7">
        <v>106837</v>
      </c>
      <c r="P64" s="6">
        <v>5.5800000000000002E-2</v>
      </c>
      <c r="Q64" s="6">
        <v>0.66549999999999998</v>
      </c>
      <c r="R64" s="4">
        <v>716</v>
      </c>
      <c r="S64" s="4">
        <v>604</v>
      </c>
      <c r="T64" s="6">
        <v>0.54239999999999999</v>
      </c>
      <c r="U64" s="7">
        <v>427838</v>
      </c>
      <c r="V64" s="6">
        <v>0.72350000000000003</v>
      </c>
      <c r="W64" s="6">
        <v>4.8999999999999998E-3</v>
      </c>
      <c r="X64" s="6">
        <v>8.5300000000000001E-2</v>
      </c>
      <c r="Y64" s="6">
        <v>0.12889999999999999</v>
      </c>
      <c r="Z64" s="6">
        <v>5.74E-2</v>
      </c>
    </row>
    <row r="65" spans="1:26" x14ac:dyDescent="0.35">
      <c r="A65" s="2" t="s">
        <v>48</v>
      </c>
      <c r="B65" s="2" t="s">
        <v>40</v>
      </c>
      <c r="C65" s="2" t="s">
        <v>47</v>
      </c>
      <c r="D65" s="3" t="s">
        <v>29</v>
      </c>
      <c r="E65" s="4">
        <v>6588</v>
      </c>
      <c r="F65" s="4">
        <v>1569</v>
      </c>
      <c r="G65" s="5">
        <v>36.4</v>
      </c>
      <c r="H65" s="6">
        <v>0.28310000000000002</v>
      </c>
      <c r="I65" s="6">
        <v>0.20100000000000001</v>
      </c>
      <c r="J65" s="6">
        <v>0.38590000000000002</v>
      </c>
      <c r="K65" s="6">
        <v>0.13009999999999999</v>
      </c>
      <c r="L65" s="4">
        <v>1645</v>
      </c>
      <c r="M65" s="4">
        <v>-76</v>
      </c>
      <c r="N65" s="2"/>
      <c r="O65" s="7">
        <v>43066</v>
      </c>
      <c r="P65" s="6">
        <v>0.23719999999999999</v>
      </c>
      <c r="Q65" s="6">
        <v>9.7999999999999997E-3</v>
      </c>
      <c r="R65" s="4">
        <v>1241</v>
      </c>
      <c r="S65" s="4">
        <v>872</v>
      </c>
      <c r="T65" s="6">
        <v>0.58730000000000004</v>
      </c>
      <c r="U65" s="7">
        <v>50458</v>
      </c>
      <c r="V65" s="6">
        <v>0.78480000000000005</v>
      </c>
      <c r="W65" s="6">
        <v>0.20630000000000001</v>
      </c>
      <c r="X65" s="2"/>
      <c r="Y65" s="6">
        <v>3.0000000000000001E-3</v>
      </c>
      <c r="Z65" s="6">
        <v>5.8999999999999999E-3</v>
      </c>
    </row>
    <row r="66" spans="1:26" x14ac:dyDescent="0.35">
      <c r="A66" s="2" t="s">
        <v>48</v>
      </c>
      <c r="B66" s="2" t="s">
        <v>40</v>
      </c>
      <c r="C66" s="2" t="s">
        <v>47</v>
      </c>
      <c r="D66" s="3" t="s">
        <v>30</v>
      </c>
      <c r="E66" s="4">
        <v>4760</v>
      </c>
      <c r="F66" s="4">
        <v>1822</v>
      </c>
      <c r="G66" s="5">
        <v>41.4</v>
      </c>
      <c r="H66" s="6">
        <v>0.1893</v>
      </c>
      <c r="I66" s="6">
        <v>0.2515</v>
      </c>
      <c r="J66" s="6">
        <v>0.3695</v>
      </c>
      <c r="K66" s="6">
        <v>0.18970000000000001</v>
      </c>
      <c r="L66" s="4">
        <v>1171</v>
      </c>
      <c r="M66" s="4">
        <v>651</v>
      </c>
      <c r="N66" s="2"/>
      <c r="O66" s="7">
        <v>34322</v>
      </c>
      <c r="P66" s="6">
        <v>0.24929999999999999</v>
      </c>
      <c r="Q66" s="6">
        <v>7.6999999999999999E-2</v>
      </c>
      <c r="R66" s="4">
        <v>1177</v>
      </c>
      <c r="S66" s="4">
        <v>672</v>
      </c>
      <c r="T66" s="6">
        <v>0.63660000000000005</v>
      </c>
      <c r="U66" s="7">
        <v>60912</v>
      </c>
      <c r="V66" s="6">
        <v>0.77669999999999995</v>
      </c>
      <c r="W66" s="6">
        <v>0.15529999999999999</v>
      </c>
      <c r="X66" s="6">
        <v>3.7199999999999997E-2</v>
      </c>
      <c r="Y66" s="6">
        <v>2.3900000000000001E-2</v>
      </c>
      <c r="Z66" s="6">
        <v>6.8999999999999999E-3</v>
      </c>
    </row>
    <row r="67" spans="1:26" x14ac:dyDescent="0.35">
      <c r="A67" s="2" t="s">
        <v>48</v>
      </c>
      <c r="B67" s="2" t="s">
        <v>40</v>
      </c>
      <c r="C67" s="2" t="s">
        <v>47</v>
      </c>
      <c r="D67" s="3" t="s">
        <v>31</v>
      </c>
      <c r="E67" s="4">
        <v>4311</v>
      </c>
      <c r="F67" s="4">
        <v>1922</v>
      </c>
      <c r="G67" s="5">
        <v>36.700000000000003</v>
      </c>
      <c r="H67" s="6">
        <v>0.16719999999999999</v>
      </c>
      <c r="I67" s="6">
        <v>0.30409999999999998</v>
      </c>
      <c r="J67" s="6">
        <v>0.34860000000000002</v>
      </c>
      <c r="K67" s="6">
        <v>0.18</v>
      </c>
      <c r="L67" s="4">
        <v>1048</v>
      </c>
      <c r="M67" s="4">
        <v>874</v>
      </c>
      <c r="N67" s="2"/>
      <c r="O67" s="7">
        <v>40118</v>
      </c>
      <c r="P67" s="6">
        <v>0.2631</v>
      </c>
      <c r="Q67" s="6">
        <v>0.16420000000000001</v>
      </c>
      <c r="R67" s="4">
        <v>1140</v>
      </c>
      <c r="S67" s="4">
        <v>767</v>
      </c>
      <c r="T67" s="6">
        <v>0.5978</v>
      </c>
      <c r="U67" s="7">
        <v>119490</v>
      </c>
      <c r="V67" s="6">
        <v>0.72189999999999999</v>
      </c>
      <c r="W67" s="6">
        <v>0.15329999999999999</v>
      </c>
      <c r="X67" s="6">
        <v>4.8899999999999999E-2</v>
      </c>
      <c r="Y67" s="6">
        <v>7.3099999999999998E-2</v>
      </c>
      <c r="Z67" s="6">
        <v>2.8E-3</v>
      </c>
    </row>
    <row r="68" spans="1:26" x14ac:dyDescent="0.35">
      <c r="A68" s="2" t="s">
        <v>48</v>
      </c>
      <c r="B68" s="2" t="s">
        <v>40</v>
      </c>
      <c r="C68" s="2" t="s">
        <v>47</v>
      </c>
      <c r="D68" s="3" t="s">
        <v>32</v>
      </c>
      <c r="E68" s="4">
        <v>4428</v>
      </c>
      <c r="F68" s="4">
        <v>1992</v>
      </c>
      <c r="G68" s="5">
        <v>37.5</v>
      </c>
      <c r="H68" s="6">
        <v>0.15609999999999999</v>
      </c>
      <c r="I68" s="6">
        <v>0.2969</v>
      </c>
      <c r="J68" s="6">
        <v>0.3911</v>
      </c>
      <c r="K68" s="6">
        <v>0.15590000000000001</v>
      </c>
      <c r="L68" s="4">
        <v>946</v>
      </c>
      <c r="M68" s="4">
        <v>1046</v>
      </c>
      <c r="N68" s="2"/>
      <c r="O68" s="7">
        <v>54104</v>
      </c>
      <c r="P68" s="6">
        <v>0.17319999999999999</v>
      </c>
      <c r="Q68" s="6">
        <v>0.26960000000000001</v>
      </c>
      <c r="R68" s="4">
        <v>1094</v>
      </c>
      <c r="S68" s="4">
        <v>935</v>
      </c>
      <c r="T68" s="6">
        <v>0.53920000000000001</v>
      </c>
      <c r="U68" s="7">
        <v>111618</v>
      </c>
      <c r="V68" s="6">
        <v>0.56710000000000005</v>
      </c>
      <c r="W68" s="6">
        <v>0.1759</v>
      </c>
      <c r="X68" s="6">
        <v>6.1899999999999997E-2</v>
      </c>
      <c r="Y68" s="6">
        <v>0.18540000000000001</v>
      </c>
      <c r="Z68" s="6">
        <v>9.7000000000000003E-3</v>
      </c>
    </row>
    <row r="69" spans="1:26" x14ac:dyDescent="0.35">
      <c r="A69" s="2" t="s">
        <v>48</v>
      </c>
      <c r="B69" s="2" t="s">
        <v>40</v>
      </c>
      <c r="C69" s="2" t="s">
        <v>47</v>
      </c>
      <c r="D69" s="3" t="s">
        <v>33</v>
      </c>
      <c r="E69" s="4">
        <v>5129</v>
      </c>
      <c r="F69" s="4">
        <v>2273</v>
      </c>
      <c r="G69" s="5">
        <v>29.9</v>
      </c>
      <c r="H69" s="6">
        <v>0.1406</v>
      </c>
      <c r="I69" s="6">
        <v>0.39539999999999997</v>
      </c>
      <c r="J69" s="6">
        <v>0.36620000000000003</v>
      </c>
      <c r="K69" s="6">
        <v>9.7900000000000001E-2</v>
      </c>
      <c r="L69" s="4">
        <v>1005</v>
      </c>
      <c r="M69" s="4">
        <v>1268</v>
      </c>
      <c r="N69" s="4">
        <v>429</v>
      </c>
      <c r="O69" s="7">
        <v>48850</v>
      </c>
      <c r="P69" s="6">
        <v>0.2014</v>
      </c>
      <c r="Q69" s="6">
        <v>0.4279</v>
      </c>
      <c r="R69" s="4">
        <v>1175</v>
      </c>
      <c r="S69" s="4">
        <v>1098</v>
      </c>
      <c r="T69" s="6">
        <v>0.51690000000000003</v>
      </c>
      <c r="U69" s="7">
        <v>296500</v>
      </c>
      <c r="V69" s="6">
        <v>0.56110000000000004</v>
      </c>
      <c r="W69" s="6">
        <v>8.2299999999999998E-2</v>
      </c>
      <c r="X69" s="6">
        <v>0.17780000000000001</v>
      </c>
      <c r="Y69" s="6">
        <v>0.15640000000000001</v>
      </c>
      <c r="Z69" s="6">
        <v>2.24E-2</v>
      </c>
    </row>
    <row r="70" spans="1:26" x14ac:dyDescent="0.35">
      <c r="A70" s="2" t="s">
        <v>48</v>
      </c>
      <c r="B70" s="2" t="s">
        <v>40</v>
      </c>
      <c r="C70" s="2" t="s">
        <v>47</v>
      </c>
      <c r="D70" s="3" t="s">
        <v>34</v>
      </c>
      <c r="E70" s="4">
        <v>5624</v>
      </c>
      <c r="F70" s="4">
        <v>2575</v>
      </c>
      <c r="G70" s="5">
        <v>34.700000000000003</v>
      </c>
      <c r="H70" s="6">
        <v>0.15129999999999999</v>
      </c>
      <c r="I70" s="6">
        <v>0.3533</v>
      </c>
      <c r="J70" s="6">
        <v>0.36380000000000001</v>
      </c>
      <c r="K70" s="6">
        <v>0.13159999999999999</v>
      </c>
      <c r="L70" s="4">
        <v>1395</v>
      </c>
      <c r="M70" s="4">
        <v>1180</v>
      </c>
      <c r="N70" s="4">
        <v>445</v>
      </c>
      <c r="O70" s="7">
        <v>81476</v>
      </c>
      <c r="P70" s="6">
        <v>0.1135</v>
      </c>
      <c r="Q70" s="6">
        <v>0.65500000000000003</v>
      </c>
      <c r="R70" s="4">
        <v>1259</v>
      </c>
      <c r="S70" s="4">
        <v>1316</v>
      </c>
      <c r="T70" s="6">
        <v>0.4889</v>
      </c>
      <c r="U70" s="7">
        <v>388000</v>
      </c>
      <c r="V70" s="6">
        <v>0.59760000000000002</v>
      </c>
      <c r="W70" s="6">
        <v>6.2799999999999995E-2</v>
      </c>
      <c r="X70" s="6">
        <v>0.1358</v>
      </c>
      <c r="Y70" s="6">
        <v>0.1615</v>
      </c>
      <c r="Z70" s="6">
        <v>4.2299999999999997E-2</v>
      </c>
    </row>
    <row r="71" spans="1:26" x14ac:dyDescent="0.35">
      <c r="A71" s="2">
        <v>24</v>
      </c>
      <c r="B71" s="2" t="s">
        <v>40</v>
      </c>
      <c r="C71" s="2" t="s">
        <v>47</v>
      </c>
      <c r="D71" s="3" t="s">
        <v>255</v>
      </c>
      <c r="E71" s="4">
        <v>4666</v>
      </c>
      <c r="F71" s="4">
        <v>2583</v>
      </c>
      <c r="G71" s="5">
        <v>35.700000000000003</v>
      </c>
      <c r="H71" s="6">
        <v>0.13930000000000001</v>
      </c>
      <c r="I71" s="6">
        <v>0.31950000000000001</v>
      </c>
      <c r="J71" s="6">
        <v>0.37359999999999999</v>
      </c>
      <c r="K71" s="6">
        <v>0.1676</v>
      </c>
      <c r="L71" s="4">
        <v>1138</v>
      </c>
      <c r="M71" s="4">
        <v>1445</v>
      </c>
      <c r="N71" s="4">
        <v>519</v>
      </c>
      <c r="O71" s="7">
        <v>71971</v>
      </c>
      <c r="P71" s="6">
        <v>0.18049999999999999</v>
      </c>
      <c r="Q71" s="6">
        <v>0.67820000000000003</v>
      </c>
      <c r="R71" s="4">
        <v>1408</v>
      </c>
      <c r="S71" s="4">
        <v>1175</v>
      </c>
      <c r="T71" s="6">
        <v>0.54510000000000003</v>
      </c>
      <c r="U71" s="7">
        <v>407538</v>
      </c>
      <c r="V71" s="6">
        <v>0.74319999999999997</v>
      </c>
      <c r="W71" s="6">
        <v>5.8299999999999998E-2</v>
      </c>
      <c r="X71" s="6">
        <v>4.24E-2</v>
      </c>
      <c r="Y71" s="6">
        <v>7.0099999999999996E-2</v>
      </c>
      <c r="Z71" s="6">
        <v>8.5900000000000004E-2</v>
      </c>
    </row>
    <row r="72" spans="1:26" x14ac:dyDescent="0.35">
      <c r="A72" s="2" t="s">
        <v>49</v>
      </c>
      <c r="B72" s="2" t="s">
        <v>50</v>
      </c>
      <c r="C72" s="2" t="s">
        <v>28</v>
      </c>
      <c r="D72" s="3" t="s">
        <v>29</v>
      </c>
      <c r="E72" s="4">
        <v>5628</v>
      </c>
      <c r="F72" s="4">
        <v>1262</v>
      </c>
      <c r="G72" s="5">
        <v>23.7</v>
      </c>
      <c r="H72" s="6">
        <v>0.40970000000000001</v>
      </c>
      <c r="I72" s="6">
        <v>0.21809999999999999</v>
      </c>
      <c r="J72" s="6">
        <v>0.2676</v>
      </c>
      <c r="K72" s="6">
        <v>0.1046</v>
      </c>
      <c r="L72" s="4">
        <v>1352</v>
      </c>
      <c r="M72" s="4">
        <v>-90</v>
      </c>
      <c r="N72" s="2"/>
      <c r="O72" s="7">
        <v>29132</v>
      </c>
      <c r="P72" s="6">
        <v>0.36859999999999998</v>
      </c>
      <c r="Q72" s="6">
        <v>3.32E-2</v>
      </c>
      <c r="R72" s="4">
        <v>610</v>
      </c>
      <c r="S72" s="4">
        <v>1127</v>
      </c>
      <c r="T72" s="6">
        <v>0.35120000000000001</v>
      </c>
      <c r="U72" s="7">
        <v>46341</v>
      </c>
      <c r="V72" s="6">
        <v>0.42630000000000001</v>
      </c>
      <c r="W72" s="6">
        <v>0.56689999999999996</v>
      </c>
      <c r="X72" s="2"/>
      <c r="Y72" s="6">
        <v>2.3E-3</v>
      </c>
      <c r="Z72" s="6">
        <v>4.4999999999999997E-3</v>
      </c>
    </row>
    <row r="73" spans="1:26" x14ac:dyDescent="0.35">
      <c r="A73" s="2" t="s">
        <v>49</v>
      </c>
      <c r="B73" s="2" t="s">
        <v>50</v>
      </c>
      <c r="C73" s="2" t="s">
        <v>28</v>
      </c>
      <c r="D73" s="3" t="s">
        <v>30</v>
      </c>
      <c r="E73" s="4">
        <v>4311</v>
      </c>
      <c r="F73" s="4">
        <v>1558</v>
      </c>
      <c r="G73" s="5">
        <v>27.8</v>
      </c>
      <c r="H73" s="6">
        <v>0.32900000000000001</v>
      </c>
      <c r="I73" s="6">
        <v>0.26869999999999999</v>
      </c>
      <c r="J73" s="6">
        <v>0.28410000000000002</v>
      </c>
      <c r="K73" s="6">
        <v>0.1181</v>
      </c>
      <c r="L73" s="4">
        <v>1074</v>
      </c>
      <c r="M73" s="4">
        <v>484</v>
      </c>
      <c r="N73" s="2"/>
      <c r="O73" s="7">
        <v>20654</v>
      </c>
      <c r="P73" s="6">
        <v>0.46810000000000002</v>
      </c>
      <c r="Q73" s="6">
        <v>6.2199999999999998E-2</v>
      </c>
      <c r="R73" s="4">
        <v>601</v>
      </c>
      <c r="S73" s="4">
        <v>958</v>
      </c>
      <c r="T73" s="6">
        <v>0.38569999999999999</v>
      </c>
      <c r="U73" s="7">
        <v>62858</v>
      </c>
      <c r="V73" s="6">
        <v>0.37659999999999999</v>
      </c>
      <c r="W73" s="6">
        <v>0.59440000000000004</v>
      </c>
      <c r="X73" s="6">
        <v>2.12E-2</v>
      </c>
      <c r="Y73" s="6">
        <v>4.7999999999999996E-3</v>
      </c>
      <c r="Z73" s="6">
        <v>3.0000000000000001E-3</v>
      </c>
    </row>
    <row r="74" spans="1:26" x14ac:dyDescent="0.35">
      <c r="A74" s="2" t="s">
        <v>49</v>
      </c>
      <c r="B74" s="2" t="s">
        <v>50</v>
      </c>
      <c r="C74" s="2" t="s">
        <v>28</v>
      </c>
      <c r="D74" s="3" t="s">
        <v>31</v>
      </c>
      <c r="E74" s="4">
        <v>3434</v>
      </c>
      <c r="F74" s="4">
        <v>1367</v>
      </c>
      <c r="G74" s="5">
        <v>32.9</v>
      </c>
      <c r="H74" s="6">
        <v>0.24510000000000001</v>
      </c>
      <c r="I74" s="6">
        <v>0.2964</v>
      </c>
      <c r="J74" s="6">
        <v>0.31759999999999999</v>
      </c>
      <c r="K74" s="6">
        <v>0.1409</v>
      </c>
      <c r="L74" s="4">
        <v>817</v>
      </c>
      <c r="M74" s="4">
        <v>550</v>
      </c>
      <c r="N74" s="2"/>
      <c r="O74" s="7">
        <v>40387</v>
      </c>
      <c r="P74" s="6">
        <v>0.27160000000000001</v>
      </c>
      <c r="Q74" s="6">
        <v>0.1328</v>
      </c>
      <c r="R74" s="4">
        <v>657</v>
      </c>
      <c r="S74" s="4">
        <v>687</v>
      </c>
      <c r="T74" s="6">
        <v>0.48880000000000001</v>
      </c>
      <c r="U74" s="7">
        <v>142380</v>
      </c>
      <c r="V74" s="6">
        <v>0.44019999999999998</v>
      </c>
      <c r="W74" s="6">
        <v>0.53100000000000003</v>
      </c>
      <c r="X74" s="6">
        <v>2.5899999999999999E-2</v>
      </c>
      <c r="Y74" s="6">
        <v>8.9999999999999998E-4</v>
      </c>
      <c r="Z74" s="6">
        <v>2E-3</v>
      </c>
    </row>
    <row r="75" spans="1:26" x14ac:dyDescent="0.35">
      <c r="A75" s="2" t="s">
        <v>49</v>
      </c>
      <c r="B75" s="2" t="s">
        <v>50</v>
      </c>
      <c r="C75" s="2" t="s">
        <v>28</v>
      </c>
      <c r="D75" s="3" t="s">
        <v>32</v>
      </c>
      <c r="E75" s="4">
        <v>3149</v>
      </c>
      <c r="F75" s="4">
        <v>1367</v>
      </c>
      <c r="G75" s="5">
        <v>36</v>
      </c>
      <c r="H75" s="6">
        <v>0.22800000000000001</v>
      </c>
      <c r="I75" s="6">
        <v>0.25469999999999998</v>
      </c>
      <c r="J75" s="6">
        <v>0.38969999999999999</v>
      </c>
      <c r="K75" s="6">
        <v>0.12759999999999999</v>
      </c>
      <c r="L75" s="4">
        <v>693</v>
      </c>
      <c r="M75" s="4">
        <v>674</v>
      </c>
      <c r="N75" s="2"/>
      <c r="O75" s="7">
        <v>40850</v>
      </c>
      <c r="P75" s="6">
        <v>0.31909999999999999</v>
      </c>
      <c r="Q75" s="6">
        <v>0.22700000000000001</v>
      </c>
      <c r="R75" s="4">
        <v>702</v>
      </c>
      <c r="S75" s="4">
        <v>663</v>
      </c>
      <c r="T75" s="6">
        <v>0.51429999999999998</v>
      </c>
      <c r="U75" s="7">
        <v>109551</v>
      </c>
      <c r="V75" s="6">
        <v>0.46939999999999998</v>
      </c>
      <c r="W75" s="6">
        <v>0.44359999999999999</v>
      </c>
      <c r="X75" s="6">
        <v>4.2599999999999999E-2</v>
      </c>
      <c r="Y75" s="6">
        <v>3.6799999999999999E-2</v>
      </c>
      <c r="Z75" s="6">
        <v>7.6E-3</v>
      </c>
    </row>
    <row r="76" spans="1:26" x14ac:dyDescent="0.35">
      <c r="A76" s="2" t="s">
        <v>49</v>
      </c>
      <c r="B76" s="2" t="s">
        <v>50</v>
      </c>
      <c r="C76" s="2" t="s">
        <v>28</v>
      </c>
      <c r="D76" s="3" t="s">
        <v>33</v>
      </c>
      <c r="E76" s="4">
        <v>3769</v>
      </c>
      <c r="F76" s="4">
        <v>1669</v>
      </c>
      <c r="G76" s="5">
        <v>37.1</v>
      </c>
      <c r="H76" s="6">
        <v>0.20300000000000001</v>
      </c>
      <c r="I76" s="6">
        <v>0.32690000000000002</v>
      </c>
      <c r="J76" s="6">
        <v>0.3412</v>
      </c>
      <c r="K76" s="6">
        <v>0.12889999999999999</v>
      </c>
      <c r="L76" s="4">
        <v>820</v>
      </c>
      <c r="M76" s="4">
        <v>849</v>
      </c>
      <c r="N76" s="4">
        <v>417</v>
      </c>
      <c r="O76" s="7">
        <v>33904</v>
      </c>
      <c r="P76" s="6">
        <v>0.35460000000000003</v>
      </c>
      <c r="Q76" s="6">
        <v>0.28799999999999998</v>
      </c>
      <c r="R76" s="4">
        <v>754</v>
      </c>
      <c r="S76" s="4">
        <v>915</v>
      </c>
      <c r="T76" s="6">
        <v>0.45179999999999998</v>
      </c>
      <c r="U76" s="7">
        <v>340125</v>
      </c>
      <c r="V76" s="6">
        <v>0.48159999999999997</v>
      </c>
      <c r="W76" s="6">
        <v>0.34920000000000001</v>
      </c>
      <c r="X76" s="6">
        <v>7.7700000000000005E-2</v>
      </c>
      <c r="Y76" s="6">
        <v>6.9199999999999998E-2</v>
      </c>
      <c r="Z76" s="6">
        <v>2.23E-2</v>
      </c>
    </row>
    <row r="77" spans="1:26" x14ac:dyDescent="0.35">
      <c r="A77" s="2" t="s">
        <v>49</v>
      </c>
      <c r="B77" s="2" t="s">
        <v>50</v>
      </c>
      <c r="C77" s="2" t="s">
        <v>28</v>
      </c>
      <c r="D77" s="3" t="s">
        <v>34</v>
      </c>
      <c r="E77" s="4">
        <v>4393</v>
      </c>
      <c r="F77" s="4">
        <v>1929</v>
      </c>
      <c r="G77" s="5">
        <v>36.6</v>
      </c>
      <c r="H77" s="6">
        <v>0.2112</v>
      </c>
      <c r="I77" s="6">
        <v>0.31030000000000002</v>
      </c>
      <c r="J77" s="6">
        <v>0.33350000000000002</v>
      </c>
      <c r="K77" s="6">
        <v>0.14499999999999999</v>
      </c>
      <c r="L77" s="4">
        <v>1141</v>
      </c>
      <c r="M77" s="4">
        <v>788</v>
      </c>
      <c r="N77" s="4">
        <v>461</v>
      </c>
      <c r="O77" s="7">
        <v>66851</v>
      </c>
      <c r="P77" s="6">
        <v>0.17249999999999999</v>
      </c>
      <c r="Q77" s="6">
        <v>0.52729999999999999</v>
      </c>
      <c r="R77" s="4">
        <v>888</v>
      </c>
      <c r="S77" s="4">
        <v>1041</v>
      </c>
      <c r="T77" s="6">
        <v>0.46029999999999999</v>
      </c>
      <c r="U77" s="7">
        <v>408100</v>
      </c>
      <c r="V77" s="6">
        <v>0.5272</v>
      </c>
      <c r="W77" s="6">
        <v>0.2399</v>
      </c>
      <c r="X77" s="6">
        <v>9.0800000000000006E-2</v>
      </c>
      <c r="Y77" s="6">
        <v>9.2399999999999996E-2</v>
      </c>
      <c r="Z77" s="6">
        <v>4.9599999999999998E-2</v>
      </c>
    </row>
    <row r="78" spans="1:26" x14ac:dyDescent="0.35">
      <c r="A78" s="2">
        <v>25</v>
      </c>
      <c r="B78" s="2" t="s">
        <v>50</v>
      </c>
      <c r="C78" s="2" t="s">
        <v>28</v>
      </c>
      <c r="D78" s="3" t="s">
        <v>255</v>
      </c>
      <c r="E78" s="4">
        <v>4306</v>
      </c>
      <c r="F78" s="4">
        <v>2063</v>
      </c>
      <c r="G78" s="5">
        <v>36.4</v>
      </c>
      <c r="H78" s="6">
        <v>0.2248</v>
      </c>
      <c r="I78" s="6">
        <v>0.2336</v>
      </c>
      <c r="J78" s="6">
        <v>0.37230000000000002</v>
      </c>
      <c r="K78" s="6">
        <v>0.16930000000000001</v>
      </c>
      <c r="L78" s="4">
        <v>1148</v>
      </c>
      <c r="M78" s="4">
        <v>915</v>
      </c>
      <c r="N78" s="4">
        <v>691</v>
      </c>
      <c r="O78" s="7">
        <v>70931</v>
      </c>
      <c r="P78" s="6">
        <v>0.20499999999999999</v>
      </c>
      <c r="Q78" s="6">
        <v>0.59279999999999999</v>
      </c>
      <c r="R78" s="4">
        <v>1155</v>
      </c>
      <c r="S78" s="4">
        <v>908</v>
      </c>
      <c r="T78" s="6">
        <v>0.55989999999999995</v>
      </c>
      <c r="U78" s="7">
        <v>476168</v>
      </c>
      <c r="V78" s="6">
        <v>0.62539999999999996</v>
      </c>
      <c r="W78" s="6">
        <v>0.18229999999999999</v>
      </c>
      <c r="X78" s="6">
        <v>7.9699999999999993E-2</v>
      </c>
      <c r="Y78" s="6">
        <v>6.5699999999999995E-2</v>
      </c>
      <c r="Z78" s="6">
        <v>4.6899999999999997E-2</v>
      </c>
    </row>
    <row r="79" spans="1:26" x14ac:dyDescent="0.35">
      <c r="A79" s="2" t="s">
        <v>51</v>
      </c>
      <c r="B79" s="2" t="s">
        <v>50</v>
      </c>
      <c r="C79" s="2" t="s">
        <v>47</v>
      </c>
      <c r="D79" s="3" t="s">
        <v>29</v>
      </c>
      <c r="E79" s="4">
        <v>5529</v>
      </c>
      <c r="F79" s="4">
        <v>1548</v>
      </c>
      <c r="G79" s="5">
        <v>31.9</v>
      </c>
      <c r="H79" s="6">
        <v>0.31380000000000002</v>
      </c>
      <c r="I79" s="6">
        <v>0.219</v>
      </c>
      <c r="J79" s="6">
        <v>0.35570000000000002</v>
      </c>
      <c r="K79" s="6">
        <v>0.1115</v>
      </c>
      <c r="L79" s="4">
        <v>1347</v>
      </c>
      <c r="M79" s="4">
        <v>201</v>
      </c>
      <c r="N79" s="2"/>
      <c r="O79" s="7">
        <v>42673</v>
      </c>
      <c r="P79" s="6">
        <v>0.16470000000000001</v>
      </c>
      <c r="Q79" s="6">
        <v>2.5899999999999999E-2</v>
      </c>
      <c r="R79" s="4">
        <v>1139</v>
      </c>
      <c r="S79" s="4">
        <v>653</v>
      </c>
      <c r="T79" s="6">
        <v>0.63570000000000004</v>
      </c>
      <c r="U79" s="7">
        <v>46923</v>
      </c>
      <c r="V79" s="6">
        <v>0.91479999999999995</v>
      </c>
      <c r="W79" s="6">
        <v>6.9699999999999998E-2</v>
      </c>
      <c r="X79" s="2"/>
      <c r="Y79" s="6">
        <v>1.2200000000000001E-2</v>
      </c>
      <c r="Z79" s="6">
        <v>3.3999999999999998E-3</v>
      </c>
    </row>
    <row r="80" spans="1:26" x14ac:dyDescent="0.35">
      <c r="A80" s="2" t="s">
        <v>51</v>
      </c>
      <c r="B80" s="2" t="s">
        <v>50</v>
      </c>
      <c r="C80" s="2" t="s">
        <v>47</v>
      </c>
      <c r="D80" s="3" t="s">
        <v>30</v>
      </c>
      <c r="E80" s="4">
        <v>4416</v>
      </c>
      <c r="F80" s="4">
        <v>1655</v>
      </c>
      <c r="G80" s="5">
        <v>33</v>
      </c>
      <c r="H80" s="6">
        <v>0.25059999999999999</v>
      </c>
      <c r="I80" s="6">
        <v>0.27450000000000002</v>
      </c>
      <c r="J80" s="6">
        <v>0.33610000000000001</v>
      </c>
      <c r="K80" s="6">
        <v>0.1389</v>
      </c>
      <c r="L80" s="4">
        <v>1182</v>
      </c>
      <c r="M80" s="4">
        <v>473</v>
      </c>
      <c r="N80" s="2"/>
      <c r="O80" s="7">
        <v>34747</v>
      </c>
      <c r="P80" s="6">
        <v>0.27400000000000002</v>
      </c>
      <c r="Q80" s="6">
        <v>6.6900000000000001E-2</v>
      </c>
      <c r="R80" s="4">
        <v>1083</v>
      </c>
      <c r="S80" s="4">
        <v>541</v>
      </c>
      <c r="T80" s="6">
        <v>0.66710000000000003</v>
      </c>
      <c r="U80" s="7">
        <v>51271</v>
      </c>
      <c r="V80" s="6">
        <v>0.77569999999999995</v>
      </c>
      <c r="W80" s="6">
        <v>0.10879999999999999</v>
      </c>
      <c r="X80" s="6">
        <v>7.1800000000000003E-2</v>
      </c>
      <c r="Y80" s="6">
        <v>4.1200000000000001E-2</v>
      </c>
      <c r="Z80" s="6">
        <v>2.5999999999999999E-3</v>
      </c>
    </row>
    <row r="81" spans="1:26" x14ac:dyDescent="0.35">
      <c r="A81" s="2" t="s">
        <v>51</v>
      </c>
      <c r="B81" s="2" t="s">
        <v>50</v>
      </c>
      <c r="C81" s="2" t="s">
        <v>47</v>
      </c>
      <c r="D81" s="3" t="s">
        <v>31</v>
      </c>
      <c r="E81" s="4">
        <v>3792</v>
      </c>
      <c r="F81" s="4">
        <v>1474</v>
      </c>
      <c r="G81" s="5">
        <v>31.9</v>
      </c>
      <c r="H81" s="6">
        <v>0.26469999999999999</v>
      </c>
      <c r="I81" s="6">
        <v>0.29189999999999999</v>
      </c>
      <c r="J81" s="6">
        <v>0.30059999999999998</v>
      </c>
      <c r="K81" s="6">
        <v>0.14280000000000001</v>
      </c>
      <c r="L81" s="4">
        <v>923</v>
      </c>
      <c r="M81" s="4">
        <v>551</v>
      </c>
      <c r="N81" s="2"/>
      <c r="O81" s="7">
        <v>45270</v>
      </c>
      <c r="P81" s="6">
        <v>0.18509999999999999</v>
      </c>
      <c r="Q81" s="6">
        <v>7.6399999999999996E-2</v>
      </c>
      <c r="R81" s="4">
        <v>982</v>
      </c>
      <c r="S81" s="4">
        <v>518</v>
      </c>
      <c r="T81" s="6">
        <v>0.65480000000000005</v>
      </c>
      <c r="U81" s="7">
        <v>93870</v>
      </c>
      <c r="V81" s="6">
        <v>0.71240000000000003</v>
      </c>
      <c r="W81" s="6">
        <v>0.1196</v>
      </c>
      <c r="X81" s="6">
        <v>8.09E-2</v>
      </c>
      <c r="Y81" s="6">
        <v>8.5400000000000004E-2</v>
      </c>
      <c r="Z81" s="6">
        <v>1.6000000000000001E-3</v>
      </c>
    </row>
    <row r="82" spans="1:26" x14ac:dyDescent="0.35">
      <c r="A82" s="2" t="s">
        <v>51</v>
      </c>
      <c r="B82" s="2" t="s">
        <v>50</v>
      </c>
      <c r="C82" s="2" t="s">
        <v>47</v>
      </c>
      <c r="D82" s="3" t="s">
        <v>32</v>
      </c>
      <c r="E82" s="4">
        <v>3933</v>
      </c>
      <c r="F82" s="4">
        <v>1309</v>
      </c>
      <c r="G82" s="5">
        <v>28.6</v>
      </c>
      <c r="H82" s="6">
        <v>0.34520000000000001</v>
      </c>
      <c r="I82" s="6">
        <v>0.2427</v>
      </c>
      <c r="J82" s="6">
        <v>0.31630000000000003</v>
      </c>
      <c r="K82" s="6">
        <v>9.5899999999999999E-2</v>
      </c>
      <c r="L82" s="4">
        <v>879</v>
      </c>
      <c r="M82" s="4">
        <v>430</v>
      </c>
      <c r="N82" s="2"/>
      <c r="O82" s="7">
        <v>31798</v>
      </c>
      <c r="P82" s="6">
        <v>0.43590000000000001</v>
      </c>
      <c r="Q82" s="6">
        <v>8.0699999999999994E-2</v>
      </c>
      <c r="R82" s="4">
        <v>592</v>
      </c>
      <c r="S82" s="4">
        <v>741</v>
      </c>
      <c r="T82" s="6">
        <v>0.44409999999999999</v>
      </c>
      <c r="U82" s="7">
        <v>82998</v>
      </c>
      <c r="V82" s="6">
        <v>0.21870000000000001</v>
      </c>
      <c r="W82" s="6">
        <v>0.3755</v>
      </c>
      <c r="X82" s="6">
        <v>0.12970000000000001</v>
      </c>
      <c r="Y82" s="6">
        <v>0.26650000000000001</v>
      </c>
      <c r="Z82" s="6">
        <v>9.7000000000000003E-3</v>
      </c>
    </row>
    <row r="83" spans="1:26" x14ac:dyDescent="0.35">
      <c r="A83" s="2" t="s">
        <v>51</v>
      </c>
      <c r="B83" s="2" t="s">
        <v>50</v>
      </c>
      <c r="C83" s="2" t="s">
        <v>47</v>
      </c>
      <c r="D83" s="3" t="s">
        <v>33</v>
      </c>
      <c r="E83" s="4">
        <v>3874</v>
      </c>
      <c r="F83" s="4">
        <v>1463</v>
      </c>
      <c r="G83" s="5">
        <v>31.4</v>
      </c>
      <c r="H83" s="6">
        <v>0.20030000000000001</v>
      </c>
      <c r="I83" s="6">
        <v>0.38819999999999999</v>
      </c>
      <c r="J83" s="6">
        <v>0.34</v>
      </c>
      <c r="K83" s="6">
        <v>7.1499999999999994E-2</v>
      </c>
      <c r="L83" s="4">
        <v>758</v>
      </c>
      <c r="M83" s="4">
        <v>705</v>
      </c>
      <c r="N83" s="4">
        <v>405</v>
      </c>
      <c r="O83" s="7">
        <v>30364</v>
      </c>
      <c r="P83" s="6">
        <v>0.29070000000000001</v>
      </c>
      <c r="Q83" s="6">
        <v>0.17430000000000001</v>
      </c>
      <c r="R83" s="4">
        <v>608</v>
      </c>
      <c r="S83" s="4">
        <v>855</v>
      </c>
      <c r="T83" s="6">
        <v>0.41560000000000002</v>
      </c>
      <c r="U83" s="7">
        <v>280375</v>
      </c>
      <c r="V83" s="6">
        <v>0.2883</v>
      </c>
      <c r="W83" s="6">
        <v>0.21990000000000001</v>
      </c>
      <c r="X83" s="6">
        <v>0.20649999999999999</v>
      </c>
      <c r="Y83" s="6">
        <v>0.2586</v>
      </c>
      <c r="Z83" s="6">
        <v>2.6599999999999999E-2</v>
      </c>
    </row>
    <row r="84" spans="1:26" x14ac:dyDescent="0.35">
      <c r="A84" s="2" t="s">
        <v>51</v>
      </c>
      <c r="B84" s="2" t="s">
        <v>50</v>
      </c>
      <c r="C84" s="2" t="s">
        <v>47</v>
      </c>
      <c r="D84" s="3" t="s">
        <v>34</v>
      </c>
      <c r="E84" s="4">
        <v>4200</v>
      </c>
      <c r="F84" s="4">
        <v>1754</v>
      </c>
      <c r="G84" s="5">
        <v>34.799999999999997</v>
      </c>
      <c r="H84" s="6">
        <v>0.17710000000000001</v>
      </c>
      <c r="I84" s="6">
        <v>0.34360000000000002</v>
      </c>
      <c r="J84" s="6">
        <v>0.3886</v>
      </c>
      <c r="K84" s="6">
        <v>9.0700000000000003E-2</v>
      </c>
      <c r="L84" s="4">
        <v>1065</v>
      </c>
      <c r="M84" s="4">
        <v>689</v>
      </c>
      <c r="N84" s="4">
        <v>371</v>
      </c>
      <c r="O84" s="7">
        <v>80470</v>
      </c>
      <c r="P84" s="6">
        <v>0.13009999999999999</v>
      </c>
      <c r="Q84" s="6">
        <v>0.51419999999999999</v>
      </c>
      <c r="R84" s="4">
        <v>815</v>
      </c>
      <c r="S84" s="4">
        <v>939</v>
      </c>
      <c r="T84" s="6">
        <v>0.4647</v>
      </c>
      <c r="U84" s="7">
        <v>334100</v>
      </c>
      <c r="V84" s="6">
        <v>0.44309999999999999</v>
      </c>
      <c r="W84" s="6">
        <v>0.1179</v>
      </c>
      <c r="X84" s="6">
        <v>0.20430000000000001</v>
      </c>
      <c r="Y84" s="6">
        <v>0.1895</v>
      </c>
      <c r="Z84" s="6">
        <v>4.5199999999999997E-2</v>
      </c>
    </row>
    <row r="85" spans="1:26" x14ac:dyDescent="0.35">
      <c r="A85" s="2">
        <v>27.01</v>
      </c>
      <c r="B85" s="2" t="s">
        <v>50</v>
      </c>
      <c r="C85" s="2" t="s">
        <v>47</v>
      </c>
      <c r="D85" s="3" t="s">
        <v>255</v>
      </c>
      <c r="E85" s="4">
        <v>3698</v>
      </c>
      <c r="F85" s="4">
        <v>1961</v>
      </c>
      <c r="G85" s="5">
        <v>35.9</v>
      </c>
      <c r="H85" s="6">
        <v>0.122</v>
      </c>
      <c r="I85" s="6">
        <v>0.31769999999999998</v>
      </c>
      <c r="J85" s="6">
        <v>0.48380000000000001</v>
      </c>
      <c r="K85" s="6">
        <v>7.6499999999999999E-2</v>
      </c>
      <c r="L85" s="4">
        <v>696</v>
      </c>
      <c r="M85" s="4">
        <v>1265</v>
      </c>
      <c r="N85" s="4">
        <v>315</v>
      </c>
      <c r="O85" s="7">
        <v>80882</v>
      </c>
      <c r="P85" s="6">
        <v>0.15490000000000001</v>
      </c>
      <c r="Q85" s="6">
        <v>0.58099999999999996</v>
      </c>
      <c r="R85" s="4">
        <v>1137</v>
      </c>
      <c r="S85" s="4">
        <v>824</v>
      </c>
      <c r="T85" s="6">
        <v>0.57979999999999998</v>
      </c>
      <c r="U85" s="7">
        <v>306035</v>
      </c>
      <c r="V85" s="6">
        <v>0.57379999999999998</v>
      </c>
      <c r="W85" s="6">
        <v>9.1899999999999996E-2</v>
      </c>
      <c r="X85" s="6">
        <v>0.1709</v>
      </c>
      <c r="Y85" s="6">
        <v>0.11840000000000001</v>
      </c>
      <c r="Z85" s="6">
        <v>4.4900000000000002E-2</v>
      </c>
    </row>
    <row r="86" spans="1:26" x14ac:dyDescent="0.35">
      <c r="A86" s="2" t="s">
        <v>52</v>
      </c>
      <c r="B86" s="2" t="s">
        <v>50</v>
      </c>
      <c r="C86" s="2" t="s">
        <v>47</v>
      </c>
      <c r="D86" s="3" t="s">
        <v>29</v>
      </c>
      <c r="E86" s="4">
        <v>5369</v>
      </c>
      <c r="F86" s="4">
        <v>1405</v>
      </c>
      <c r="G86" s="5">
        <v>36.799999999999997</v>
      </c>
      <c r="H86" s="6">
        <v>0.2641</v>
      </c>
      <c r="I86" s="6">
        <v>0.21529999999999999</v>
      </c>
      <c r="J86" s="6">
        <v>0.38840000000000002</v>
      </c>
      <c r="K86" s="6">
        <v>0.13220000000000001</v>
      </c>
      <c r="L86" s="4">
        <v>1479</v>
      </c>
      <c r="M86" s="4">
        <v>-74</v>
      </c>
      <c r="N86" s="2"/>
      <c r="O86" s="7">
        <v>48250</v>
      </c>
      <c r="P86" s="6">
        <v>0.1522</v>
      </c>
      <c r="Q86" s="6">
        <v>2.5600000000000001E-2</v>
      </c>
      <c r="R86" s="4">
        <v>1274</v>
      </c>
      <c r="S86" s="4">
        <v>494</v>
      </c>
      <c r="T86" s="6">
        <v>0.72040000000000004</v>
      </c>
      <c r="U86" s="7">
        <v>61933</v>
      </c>
      <c r="V86" s="6">
        <v>0.98280000000000001</v>
      </c>
      <c r="W86" s="6">
        <v>1.23E-2</v>
      </c>
      <c r="X86" s="2"/>
      <c r="Y86" s="6">
        <v>2.3E-3</v>
      </c>
      <c r="Z86" s="6">
        <v>2.5999999999999999E-3</v>
      </c>
    </row>
    <row r="87" spans="1:26" x14ac:dyDescent="0.35">
      <c r="A87" s="2" t="s">
        <v>52</v>
      </c>
      <c r="B87" s="2" t="s">
        <v>50</v>
      </c>
      <c r="C87" s="2" t="s">
        <v>47</v>
      </c>
      <c r="D87" s="3" t="s">
        <v>30</v>
      </c>
      <c r="E87" s="4">
        <v>4313</v>
      </c>
      <c r="F87" s="4">
        <v>1635</v>
      </c>
      <c r="G87" s="5">
        <v>39.700000000000003</v>
      </c>
      <c r="H87" s="6">
        <v>0.21240000000000001</v>
      </c>
      <c r="I87" s="6">
        <v>0.24460000000000001</v>
      </c>
      <c r="J87" s="6">
        <v>0.37030000000000002</v>
      </c>
      <c r="K87" s="6">
        <v>0.17269999999999999</v>
      </c>
      <c r="L87" s="4">
        <v>1188</v>
      </c>
      <c r="M87" s="4">
        <v>447</v>
      </c>
      <c r="N87" s="2"/>
      <c r="O87" s="7">
        <v>38479</v>
      </c>
      <c r="P87" s="6">
        <v>0.17960000000000001</v>
      </c>
      <c r="Q87" s="6">
        <v>3.95E-2</v>
      </c>
      <c r="R87" s="4">
        <v>1176</v>
      </c>
      <c r="S87" s="4">
        <v>450</v>
      </c>
      <c r="T87" s="6">
        <v>0.72350000000000003</v>
      </c>
      <c r="U87" s="7">
        <v>67708</v>
      </c>
      <c r="V87" s="6">
        <v>0.9325</v>
      </c>
      <c r="W87" s="6">
        <v>1.6400000000000001E-2</v>
      </c>
      <c r="X87" s="6">
        <v>3.1E-2</v>
      </c>
      <c r="Y87" s="6">
        <v>1.7999999999999999E-2</v>
      </c>
      <c r="Z87" s="6">
        <v>2.0999999999999999E-3</v>
      </c>
    </row>
    <row r="88" spans="1:26" x14ac:dyDescent="0.35">
      <c r="A88" s="2" t="s">
        <v>52</v>
      </c>
      <c r="B88" s="2" t="s">
        <v>50</v>
      </c>
      <c r="C88" s="2" t="s">
        <v>47</v>
      </c>
      <c r="D88" s="3" t="s">
        <v>31</v>
      </c>
      <c r="E88" s="4">
        <v>4015</v>
      </c>
      <c r="F88" s="4">
        <v>1705</v>
      </c>
      <c r="G88" s="5">
        <v>35</v>
      </c>
      <c r="H88" s="6">
        <v>0.21609999999999999</v>
      </c>
      <c r="I88" s="6">
        <v>0.2833</v>
      </c>
      <c r="J88" s="6">
        <v>0.3337</v>
      </c>
      <c r="K88" s="6">
        <v>0.16700000000000001</v>
      </c>
      <c r="L88" s="4">
        <v>1114</v>
      </c>
      <c r="M88" s="4">
        <v>591</v>
      </c>
      <c r="N88" s="2"/>
      <c r="O88" s="7">
        <v>42918</v>
      </c>
      <c r="P88" s="6">
        <v>0.17269999999999999</v>
      </c>
      <c r="Q88" s="6">
        <v>0.1084</v>
      </c>
      <c r="R88" s="4">
        <v>1181</v>
      </c>
      <c r="S88" s="4">
        <v>457</v>
      </c>
      <c r="T88" s="6">
        <v>0.72109999999999996</v>
      </c>
      <c r="U88" s="7">
        <v>98280</v>
      </c>
      <c r="V88" s="6">
        <v>0.82450000000000001</v>
      </c>
      <c r="W88" s="6">
        <v>4.0500000000000001E-2</v>
      </c>
      <c r="X88" s="6">
        <v>3.9699999999999999E-2</v>
      </c>
      <c r="Y88" s="6">
        <v>9.5000000000000001E-2</v>
      </c>
      <c r="Z88" s="6">
        <v>2.9999999999999997E-4</v>
      </c>
    </row>
    <row r="89" spans="1:26" x14ac:dyDescent="0.35">
      <c r="A89" s="2" t="s">
        <v>52</v>
      </c>
      <c r="B89" s="2" t="s">
        <v>50</v>
      </c>
      <c r="C89" s="2" t="s">
        <v>47</v>
      </c>
      <c r="D89" s="3" t="s">
        <v>32</v>
      </c>
      <c r="E89" s="4">
        <v>4156</v>
      </c>
      <c r="F89" s="4">
        <v>1475</v>
      </c>
      <c r="G89" s="5">
        <v>33</v>
      </c>
      <c r="H89" s="6">
        <v>0.25869999999999999</v>
      </c>
      <c r="I89" s="6">
        <v>0.26979999999999998</v>
      </c>
      <c r="J89" s="6">
        <v>0.33610000000000001</v>
      </c>
      <c r="K89" s="6">
        <v>0.13539999999999999</v>
      </c>
      <c r="L89" s="4">
        <v>965</v>
      </c>
      <c r="M89" s="4">
        <v>510</v>
      </c>
      <c r="N89" s="2"/>
      <c r="O89" s="7">
        <v>31485</v>
      </c>
      <c r="P89" s="6">
        <v>0.39560000000000001</v>
      </c>
      <c r="Q89" s="6">
        <v>0.12139999999999999</v>
      </c>
      <c r="R89" s="4">
        <v>848</v>
      </c>
      <c r="S89" s="4">
        <v>621</v>
      </c>
      <c r="T89" s="6">
        <v>0.57730000000000004</v>
      </c>
      <c r="U89" s="7">
        <v>80772</v>
      </c>
      <c r="V89" s="6">
        <v>0.33079999999999998</v>
      </c>
      <c r="W89" s="6">
        <v>0.1482</v>
      </c>
      <c r="X89" s="6">
        <v>0.1162</v>
      </c>
      <c r="Y89" s="6">
        <v>0.39510000000000001</v>
      </c>
      <c r="Z89" s="6">
        <v>9.5999999999999992E-3</v>
      </c>
    </row>
    <row r="90" spans="1:26" x14ac:dyDescent="0.35">
      <c r="A90" s="2" t="s">
        <v>52</v>
      </c>
      <c r="B90" s="2" t="s">
        <v>50</v>
      </c>
      <c r="C90" s="2" t="s">
        <v>47</v>
      </c>
      <c r="D90" s="3" t="s">
        <v>33</v>
      </c>
      <c r="E90" s="4">
        <v>4324</v>
      </c>
      <c r="F90" s="4">
        <v>1561</v>
      </c>
      <c r="G90" s="5">
        <v>28.8</v>
      </c>
      <c r="H90" s="6">
        <v>0.1943</v>
      </c>
      <c r="I90" s="6">
        <v>0.37580000000000002</v>
      </c>
      <c r="J90" s="6">
        <v>0.32590000000000002</v>
      </c>
      <c r="K90" s="6">
        <v>0.1041</v>
      </c>
      <c r="L90" s="4">
        <v>880</v>
      </c>
      <c r="M90" s="4">
        <v>681</v>
      </c>
      <c r="N90" s="4">
        <v>441</v>
      </c>
      <c r="O90" s="7">
        <v>36345</v>
      </c>
      <c r="P90" s="6">
        <v>0.26250000000000001</v>
      </c>
      <c r="Q90" s="6">
        <v>0.15770000000000001</v>
      </c>
      <c r="R90" s="4">
        <v>745</v>
      </c>
      <c r="S90" s="4">
        <v>816</v>
      </c>
      <c r="T90" s="6">
        <v>0.4773</v>
      </c>
      <c r="U90" s="7">
        <v>192750</v>
      </c>
      <c r="V90" s="6">
        <v>0.29649999999999999</v>
      </c>
      <c r="W90" s="6">
        <v>7.5200000000000003E-2</v>
      </c>
      <c r="X90" s="6">
        <v>0.29049999999999998</v>
      </c>
      <c r="Y90" s="6">
        <v>0.3145</v>
      </c>
      <c r="Z90" s="6">
        <v>2.3400000000000001E-2</v>
      </c>
    </row>
    <row r="91" spans="1:26" x14ac:dyDescent="0.35">
      <c r="A91" s="2" t="s">
        <v>52</v>
      </c>
      <c r="B91" s="2" t="s">
        <v>50</v>
      </c>
      <c r="C91" s="2" t="s">
        <v>47</v>
      </c>
      <c r="D91" s="3" t="s">
        <v>34</v>
      </c>
      <c r="E91" s="4">
        <v>4364</v>
      </c>
      <c r="F91" s="4">
        <v>1689</v>
      </c>
      <c r="G91" s="5">
        <v>32.6</v>
      </c>
      <c r="H91" s="6">
        <v>0.2049</v>
      </c>
      <c r="I91" s="6">
        <v>0.33429999999999999</v>
      </c>
      <c r="J91" s="6">
        <v>0.35820000000000002</v>
      </c>
      <c r="K91" s="6">
        <v>0.1027</v>
      </c>
      <c r="L91" s="4">
        <v>1070</v>
      </c>
      <c r="M91" s="4">
        <v>619</v>
      </c>
      <c r="N91" s="4">
        <v>401</v>
      </c>
      <c r="O91" s="7">
        <v>65847</v>
      </c>
      <c r="P91" s="6">
        <v>0.1241</v>
      </c>
      <c r="Q91" s="6">
        <v>0.31769999999999998</v>
      </c>
      <c r="R91" s="4">
        <v>824</v>
      </c>
      <c r="S91" s="4">
        <v>865</v>
      </c>
      <c r="T91" s="6">
        <v>0.4879</v>
      </c>
      <c r="U91" s="7">
        <v>244700</v>
      </c>
      <c r="V91" s="6">
        <v>0.37759999999999999</v>
      </c>
      <c r="W91" s="6">
        <v>4.65E-2</v>
      </c>
      <c r="X91" s="6">
        <v>0.29449999999999998</v>
      </c>
      <c r="Y91" s="6">
        <v>0.245</v>
      </c>
      <c r="Z91" s="6">
        <v>3.6400000000000002E-2</v>
      </c>
    </row>
    <row r="92" spans="1:26" x14ac:dyDescent="0.35">
      <c r="A92" s="2">
        <v>28.01</v>
      </c>
      <c r="B92" s="2" t="s">
        <v>50</v>
      </c>
      <c r="C92" s="2" t="s">
        <v>47</v>
      </c>
      <c r="D92" s="3" t="s">
        <v>255</v>
      </c>
      <c r="E92" s="4">
        <v>4175</v>
      </c>
      <c r="F92" s="4">
        <v>1738</v>
      </c>
      <c r="G92" s="5">
        <v>35.6</v>
      </c>
      <c r="H92" s="6">
        <v>0.2225</v>
      </c>
      <c r="I92" s="6">
        <v>0.26490000000000002</v>
      </c>
      <c r="J92" s="6">
        <v>0.41560000000000002</v>
      </c>
      <c r="K92" s="6">
        <v>9.7000000000000003E-2</v>
      </c>
      <c r="L92" s="4">
        <v>874</v>
      </c>
      <c r="M92" s="4">
        <v>864</v>
      </c>
      <c r="N92" s="4">
        <v>573</v>
      </c>
      <c r="O92" s="7">
        <v>60330</v>
      </c>
      <c r="P92" s="6">
        <v>0.19950000000000001</v>
      </c>
      <c r="Q92" s="6">
        <v>0.3427</v>
      </c>
      <c r="R92" s="4">
        <v>917</v>
      </c>
      <c r="S92" s="4">
        <v>821</v>
      </c>
      <c r="T92" s="6">
        <v>0.52759999999999996</v>
      </c>
      <c r="U92" s="7">
        <v>283781</v>
      </c>
      <c r="V92" s="6">
        <v>0.48459999999999998</v>
      </c>
      <c r="W92" s="6">
        <v>3.1899999999999998E-2</v>
      </c>
      <c r="X92" s="6">
        <v>0.25509999999999999</v>
      </c>
      <c r="Y92" s="6">
        <v>0.2268</v>
      </c>
      <c r="Z92" s="6">
        <v>1.6999999999999999E-3</v>
      </c>
    </row>
    <row r="93" spans="1:26" x14ac:dyDescent="0.35">
      <c r="A93" s="2" t="s">
        <v>53</v>
      </c>
      <c r="B93" s="2" t="s">
        <v>46</v>
      </c>
      <c r="C93" s="2" t="s">
        <v>47</v>
      </c>
      <c r="D93" s="3" t="s">
        <v>29</v>
      </c>
      <c r="E93" s="4">
        <v>6621</v>
      </c>
      <c r="F93" s="4">
        <v>1733</v>
      </c>
      <c r="G93" s="5">
        <v>36.799999999999997</v>
      </c>
      <c r="H93" s="6">
        <v>0.2641</v>
      </c>
      <c r="I93" s="6">
        <v>0.21529999999999999</v>
      </c>
      <c r="J93" s="6">
        <v>0.38840000000000002</v>
      </c>
      <c r="K93" s="6">
        <v>0.13220000000000001</v>
      </c>
      <c r="L93" s="4">
        <v>1825</v>
      </c>
      <c r="M93" s="4">
        <v>-92</v>
      </c>
      <c r="N93" s="2"/>
      <c r="O93" s="7">
        <v>48250</v>
      </c>
      <c r="P93" s="6">
        <v>0.1522</v>
      </c>
      <c r="Q93" s="6">
        <v>2.5600000000000001E-2</v>
      </c>
      <c r="R93" s="4">
        <v>1571</v>
      </c>
      <c r="S93" s="4">
        <v>610</v>
      </c>
      <c r="T93" s="6">
        <v>0.72040000000000004</v>
      </c>
      <c r="U93" s="7">
        <v>61933</v>
      </c>
      <c r="V93" s="6">
        <v>0.98280000000000001</v>
      </c>
      <c r="W93" s="6">
        <v>1.23E-2</v>
      </c>
      <c r="X93" s="2"/>
      <c r="Y93" s="6">
        <v>2.3E-3</v>
      </c>
      <c r="Z93" s="6">
        <v>2.5999999999999999E-3</v>
      </c>
    </row>
    <row r="94" spans="1:26" x14ac:dyDescent="0.35">
      <c r="A94" s="2" t="s">
        <v>53</v>
      </c>
      <c r="B94" s="2" t="s">
        <v>46</v>
      </c>
      <c r="C94" s="2" t="s">
        <v>47</v>
      </c>
      <c r="D94" s="3" t="s">
        <v>30</v>
      </c>
      <c r="E94" s="4">
        <v>5319</v>
      </c>
      <c r="F94" s="4">
        <v>2017</v>
      </c>
      <c r="G94" s="5">
        <v>39.700000000000003</v>
      </c>
      <c r="H94" s="6">
        <v>0.21240000000000001</v>
      </c>
      <c r="I94" s="6">
        <v>0.24460000000000001</v>
      </c>
      <c r="J94" s="6">
        <v>0.37030000000000002</v>
      </c>
      <c r="K94" s="6">
        <v>0.17269999999999999</v>
      </c>
      <c r="L94" s="4">
        <v>1465</v>
      </c>
      <c r="M94" s="4">
        <v>552</v>
      </c>
      <c r="N94" s="2"/>
      <c r="O94" s="7">
        <v>38479</v>
      </c>
      <c r="P94" s="6">
        <v>0.17960000000000001</v>
      </c>
      <c r="Q94" s="6">
        <v>3.95E-2</v>
      </c>
      <c r="R94" s="4">
        <v>1451</v>
      </c>
      <c r="S94" s="4">
        <v>554</v>
      </c>
      <c r="T94" s="6">
        <v>0.72350000000000003</v>
      </c>
      <c r="U94" s="7">
        <v>67708</v>
      </c>
      <c r="V94" s="6">
        <v>0.9325</v>
      </c>
      <c r="W94" s="6">
        <v>1.6400000000000001E-2</v>
      </c>
      <c r="X94" s="6">
        <v>3.1E-2</v>
      </c>
      <c r="Y94" s="6">
        <v>1.7999999999999999E-2</v>
      </c>
      <c r="Z94" s="6">
        <v>2.0999999999999999E-3</v>
      </c>
    </row>
    <row r="95" spans="1:26" x14ac:dyDescent="0.35">
      <c r="A95" s="2" t="s">
        <v>53</v>
      </c>
      <c r="B95" s="2" t="s">
        <v>46</v>
      </c>
      <c r="C95" s="2" t="s">
        <v>47</v>
      </c>
      <c r="D95" s="3" t="s">
        <v>31</v>
      </c>
      <c r="E95" s="4">
        <v>4953</v>
      </c>
      <c r="F95" s="4">
        <v>2102</v>
      </c>
      <c r="G95" s="5">
        <v>42.2</v>
      </c>
      <c r="H95" s="6">
        <v>0.1663</v>
      </c>
      <c r="I95" s="6">
        <v>0.2379</v>
      </c>
      <c r="J95" s="6">
        <v>0.35909999999999997</v>
      </c>
      <c r="K95" s="6">
        <v>0.23669999999999999</v>
      </c>
      <c r="L95" s="4">
        <v>1374</v>
      </c>
      <c r="M95" s="4">
        <v>728</v>
      </c>
      <c r="N95" s="2"/>
      <c r="O95" s="7">
        <v>42918</v>
      </c>
      <c r="P95" s="6">
        <v>0.17269999999999999</v>
      </c>
      <c r="Q95" s="6">
        <v>0.1084</v>
      </c>
      <c r="R95" s="4">
        <v>1456</v>
      </c>
      <c r="S95" s="4">
        <v>563</v>
      </c>
      <c r="T95" s="6">
        <v>0.72109999999999996</v>
      </c>
      <c r="U95" s="7">
        <v>98280</v>
      </c>
      <c r="V95" s="6">
        <v>0.82450000000000001</v>
      </c>
      <c r="W95" s="6">
        <v>4.0500000000000001E-2</v>
      </c>
      <c r="X95" s="6">
        <v>3.9699999999999999E-2</v>
      </c>
      <c r="Y95" s="6">
        <v>9.5000000000000001E-2</v>
      </c>
      <c r="Z95" s="6">
        <v>2.9999999999999997E-4</v>
      </c>
    </row>
    <row r="96" spans="1:26" x14ac:dyDescent="0.35">
      <c r="A96" s="2" t="s">
        <v>53</v>
      </c>
      <c r="B96" s="2" t="s">
        <v>46</v>
      </c>
      <c r="C96" s="2" t="s">
        <v>47</v>
      </c>
      <c r="D96" s="3" t="s">
        <v>32</v>
      </c>
      <c r="E96" s="4">
        <v>5110</v>
      </c>
      <c r="F96" s="4">
        <v>2177</v>
      </c>
      <c r="G96" s="5">
        <v>42.1</v>
      </c>
      <c r="H96" s="6">
        <v>0.1812</v>
      </c>
      <c r="I96" s="6">
        <v>0.22739999999999999</v>
      </c>
      <c r="J96" s="6">
        <v>0.36820000000000003</v>
      </c>
      <c r="K96" s="6">
        <v>0.22320000000000001</v>
      </c>
      <c r="L96" s="4">
        <v>1273</v>
      </c>
      <c r="M96" s="4">
        <v>904</v>
      </c>
      <c r="N96" s="2"/>
      <c r="O96" s="7">
        <v>37368</v>
      </c>
      <c r="P96" s="6">
        <v>0.2462</v>
      </c>
      <c r="Q96" s="6">
        <v>6.59E-2</v>
      </c>
      <c r="R96" s="4">
        <v>1551</v>
      </c>
      <c r="S96" s="4">
        <v>626</v>
      </c>
      <c r="T96" s="6">
        <v>0.71240000000000003</v>
      </c>
      <c r="U96" s="7">
        <v>80772</v>
      </c>
      <c r="V96" s="6">
        <v>0.75690000000000002</v>
      </c>
      <c r="W96" s="6">
        <v>1.6799999999999999E-2</v>
      </c>
      <c r="X96" s="6">
        <v>4.2700000000000002E-2</v>
      </c>
      <c r="Y96" s="6">
        <v>0.156</v>
      </c>
      <c r="Z96" s="6">
        <v>2.76E-2</v>
      </c>
    </row>
    <row r="97" spans="1:26" x14ac:dyDescent="0.35">
      <c r="A97" s="2" t="s">
        <v>53</v>
      </c>
      <c r="B97" s="2" t="s">
        <v>46</v>
      </c>
      <c r="C97" s="2" t="s">
        <v>47</v>
      </c>
      <c r="D97" s="3" t="s">
        <v>33</v>
      </c>
      <c r="E97" s="4">
        <v>5539</v>
      </c>
      <c r="F97" s="4">
        <v>2269</v>
      </c>
      <c r="G97" s="5">
        <v>34.4</v>
      </c>
      <c r="H97" s="6">
        <v>0.16070000000000001</v>
      </c>
      <c r="I97" s="6">
        <v>0.32500000000000001</v>
      </c>
      <c r="J97" s="6">
        <v>0.36649999999999999</v>
      </c>
      <c r="K97" s="6">
        <v>0.1479</v>
      </c>
      <c r="L97" s="4">
        <v>1197</v>
      </c>
      <c r="M97" s="4">
        <v>1072</v>
      </c>
      <c r="N97" s="4">
        <v>517</v>
      </c>
      <c r="O97" s="7">
        <v>51159</v>
      </c>
      <c r="P97" s="6">
        <v>0.25769999999999998</v>
      </c>
      <c r="Q97" s="6">
        <v>0.26790000000000003</v>
      </c>
      <c r="R97" s="4">
        <v>1435</v>
      </c>
      <c r="S97" s="4">
        <v>834</v>
      </c>
      <c r="T97" s="6">
        <v>0.63239999999999996</v>
      </c>
      <c r="U97" s="7">
        <v>248875</v>
      </c>
      <c r="V97" s="6">
        <v>0.64780000000000004</v>
      </c>
      <c r="W97" s="6">
        <v>1.2999999999999999E-2</v>
      </c>
      <c r="X97" s="6">
        <v>0.13339999999999999</v>
      </c>
      <c r="Y97" s="6">
        <v>0.19120000000000001</v>
      </c>
      <c r="Z97" s="6">
        <v>1.46E-2</v>
      </c>
    </row>
    <row r="98" spans="1:26" x14ac:dyDescent="0.35">
      <c r="A98" s="2" t="s">
        <v>53</v>
      </c>
      <c r="B98" s="2" t="s">
        <v>46</v>
      </c>
      <c r="C98" s="2" t="s">
        <v>47</v>
      </c>
      <c r="D98" s="3" t="s">
        <v>34</v>
      </c>
      <c r="E98" s="4">
        <v>5375</v>
      </c>
      <c r="F98" s="4">
        <v>2343</v>
      </c>
      <c r="G98" s="5">
        <v>34.200000000000003</v>
      </c>
      <c r="H98" s="6">
        <v>0.1583</v>
      </c>
      <c r="I98" s="6">
        <v>0.31369999999999998</v>
      </c>
      <c r="J98" s="6">
        <v>0.37709999999999999</v>
      </c>
      <c r="K98" s="6">
        <v>0.15090000000000001</v>
      </c>
      <c r="L98" s="4">
        <v>1428</v>
      </c>
      <c r="M98" s="4">
        <v>915</v>
      </c>
      <c r="N98" s="4">
        <v>436</v>
      </c>
      <c r="O98" s="7">
        <v>67585</v>
      </c>
      <c r="P98" s="6">
        <v>0.16830000000000001</v>
      </c>
      <c r="Q98" s="6">
        <v>0.54730000000000001</v>
      </c>
      <c r="R98" s="4">
        <v>1430</v>
      </c>
      <c r="S98" s="4">
        <v>913</v>
      </c>
      <c r="T98" s="6">
        <v>0.61029999999999995</v>
      </c>
      <c r="U98" s="7">
        <v>321100</v>
      </c>
      <c r="V98" s="6">
        <v>0.67030000000000001</v>
      </c>
      <c r="W98" s="6">
        <v>1.2800000000000001E-2</v>
      </c>
      <c r="X98" s="6">
        <v>0.13919999999999999</v>
      </c>
      <c r="Y98" s="6">
        <v>0.14699999999999999</v>
      </c>
      <c r="Z98" s="6">
        <v>3.0700000000000002E-2</v>
      </c>
    </row>
    <row r="99" spans="1:26" x14ac:dyDescent="0.35">
      <c r="A99" s="2">
        <v>28.02</v>
      </c>
      <c r="B99" s="2" t="s">
        <v>46</v>
      </c>
      <c r="C99" s="2" t="s">
        <v>47</v>
      </c>
      <c r="D99" s="3" t="s">
        <v>255</v>
      </c>
      <c r="E99" s="4">
        <v>5868</v>
      </c>
      <c r="F99" s="4">
        <v>2432</v>
      </c>
      <c r="G99" s="5">
        <v>39.700000000000003</v>
      </c>
      <c r="H99" s="6">
        <v>0.1389</v>
      </c>
      <c r="I99" s="6">
        <v>0.26889999999999997</v>
      </c>
      <c r="J99" s="6">
        <v>0.4521</v>
      </c>
      <c r="K99" s="6">
        <v>0.1401</v>
      </c>
      <c r="L99" s="4">
        <v>1526</v>
      </c>
      <c r="M99" s="4">
        <v>906</v>
      </c>
      <c r="N99" s="4">
        <v>454</v>
      </c>
      <c r="O99" s="7">
        <v>80205</v>
      </c>
      <c r="P99" s="6">
        <v>0.18529999999999999</v>
      </c>
      <c r="Q99" s="6">
        <v>0.56930000000000003</v>
      </c>
      <c r="R99" s="4">
        <v>1593</v>
      </c>
      <c r="S99" s="4">
        <v>839</v>
      </c>
      <c r="T99" s="6">
        <v>0.65500000000000003</v>
      </c>
      <c r="U99" s="7">
        <v>322089</v>
      </c>
      <c r="V99" s="6">
        <v>0.59</v>
      </c>
      <c r="W99" s="6">
        <v>2.9000000000000001E-2</v>
      </c>
      <c r="X99" s="6">
        <v>0.1157</v>
      </c>
      <c r="Y99" s="6">
        <v>0.22439999999999999</v>
      </c>
      <c r="Z99" s="6">
        <v>4.0899999999999999E-2</v>
      </c>
    </row>
    <row r="100" spans="1:26" x14ac:dyDescent="0.35">
      <c r="A100" s="2" t="s">
        <v>54</v>
      </c>
      <c r="B100" s="2" t="s">
        <v>46</v>
      </c>
      <c r="C100" s="2" t="s">
        <v>47</v>
      </c>
      <c r="D100" s="3" t="s">
        <v>29</v>
      </c>
      <c r="E100" s="4">
        <v>5958</v>
      </c>
      <c r="F100" s="4">
        <v>1752</v>
      </c>
      <c r="G100" s="5">
        <v>40.6</v>
      </c>
      <c r="H100" s="6">
        <v>0.21940000000000001</v>
      </c>
      <c r="I100" s="6">
        <v>0.217</v>
      </c>
      <c r="J100" s="6">
        <v>0.41660000000000003</v>
      </c>
      <c r="K100" s="6">
        <v>0.14699999999999999</v>
      </c>
      <c r="L100" s="4">
        <v>1662</v>
      </c>
      <c r="M100" s="4">
        <v>90</v>
      </c>
      <c r="N100" s="2"/>
      <c r="O100" s="7">
        <v>52901</v>
      </c>
      <c r="P100" s="6">
        <v>0.10639999999999999</v>
      </c>
      <c r="Q100" s="6">
        <v>2.4E-2</v>
      </c>
      <c r="R100" s="4">
        <v>1448</v>
      </c>
      <c r="S100" s="4">
        <v>599</v>
      </c>
      <c r="T100" s="6">
        <v>0.70740000000000003</v>
      </c>
      <c r="U100" s="7">
        <v>73252</v>
      </c>
      <c r="V100" s="6">
        <v>0.99109999999999998</v>
      </c>
      <c r="W100" s="6">
        <v>1.2999999999999999E-3</v>
      </c>
      <c r="X100" s="2"/>
      <c r="Y100" s="6">
        <v>2.8999999999999998E-3</v>
      </c>
      <c r="Z100" s="6">
        <v>4.7000000000000002E-3</v>
      </c>
    </row>
    <row r="101" spans="1:26" x14ac:dyDescent="0.35">
      <c r="A101" s="2" t="s">
        <v>54</v>
      </c>
      <c r="B101" s="2" t="s">
        <v>46</v>
      </c>
      <c r="C101" s="2" t="s">
        <v>47</v>
      </c>
      <c r="D101" s="3" t="s">
        <v>30</v>
      </c>
      <c r="E101" s="4">
        <v>5163</v>
      </c>
      <c r="F101" s="4">
        <v>2107</v>
      </c>
      <c r="G101" s="5">
        <v>44</v>
      </c>
      <c r="H101" s="6">
        <v>0.1799</v>
      </c>
      <c r="I101" s="6">
        <v>0.23769999999999999</v>
      </c>
      <c r="J101" s="6">
        <v>0.373</v>
      </c>
      <c r="K101" s="6">
        <v>0.2094</v>
      </c>
      <c r="L101" s="4">
        <v>1420</v>
      </c>
      <c r="M101" s="4">
        <v>687</v>
      </c>
      <c r="N101" s="2"/>
      <c r="O101" s="7">
        <v>39322</v>
      </c>
      <c r="P101" s="6">
        <v>0.14269999999999999</v>
      </c>
      <c r="Q101" s="6">
        <v>9.4100000000000003E-2</v>
      </c>
      <c r="R101" s="4">
        <v>1497</v>
      </c>
      <c r="S101" s="4">
        <v>607</v>
      </c>
      <c r="T101" s="6">
        <v>0.71150000000000002</v>
      </c>
      <c r="U101" s="7">
        <v>84112</v>
      </c>
      <c r="V101" s="6">
        <v>0.98529999999999995</v>
      </c>
      <c r="W101" s="6">
        <v>8.0000000000000004E-4</v>
      </c>
      <c r="X101" s="6">
        <v>6.0000000000000001E-3</v>
      </c>
      <c r="Y101" s="6">
        <v>2.8999999999999998E-3</v>
      </c>
      <c r="Z101" s="6">
        <v>5.0000000000000001E-3</v>
      </c>
    </row>
    <row r="102" spans="1:26" x14ac:dyDescent="0.35">
      <c r="A102" s="2" t="s">
        <v>54</v>
      </c>
      <c r="B102" s="2" t="s">
        <v>46</v>
      </c>
      <c r="C102" s="2" t="s">
        <v>47</v>
      </c>
      <c r="D102" s="3" t="s">
        <v>31</v>
      </c>
      <c r="E102" s="4">
        <v>4017</v>
      </c>
      <c r="F102" s="4">
        <v>1769</v>
      </c>
      <c r="G102" s="5">
        <v>44.5</v>
      </c>
      <c r="H102" s="6">
        <v>0.1394</v>
      </c>
      <c r="I102" s="6">
        <v>0.2298</v>
      </c>
      <c r="J102" s="6">
        <v>0.36399999999999999</v>
      </c>
      <c r="K102" s="6">
        <v>0.26690000000000003</v>
      </c>
      <c r="L102" s="4">
        <v>1037</v>
      </c>
      <c r="M102" s="4">
        <v>732</v>
      </c>
      <c r="N102" s="2"/>
      <c r="O102" s="7">
        <v>49711</v>
      </c>
      <c r="P102" s="6">
        <v>9.5100000000000004E-2</v>
      </c>
      <c r="Q102" s="6">
        <v>0.12540000000000001</v>
      </c>
      <c r="R102" s="4">
        <v>1384</v>
      </c>
      <c r="S102" s="4">
        <v>422</v>
      </c>
      <c r="T102" s="6">
        <v>0.76629999999999998</v>
      </c>
      <c r="U102" s="7">
        <v>118860</v>
      </c>
      <c r="V102" s="6">
        <v>0.96489999999999998</v>
      </c>
      <c r="W102" s="6">
        <v>7.7000000000000002E-3</v>
      </c>
      <c r="X102" s="6">
        <v>1.6199999999999999E-2</v>
      </c>
      <c r="Y102" s="6">
        <v>0.01</v>
      </c>
      <c r="Z102" s="6">
        <v>1.1999999999999999E-3</v>
      </c>
    </row>
    <row r="103" spans="1:26" x14ac:dyDescent="0.35">
      <c r="A103" s="2" t="s">
        <v>54</v>
      </c>
      <c r="B103" s="2" t="s">
        <v>46</v>
      </c>
      <c r="C103" s="2" t="s">
        <v>47</v>
      </c>
      <c r="D103" s="3" t="s">
        <v>32</v>
      </c>
      <c r="E103" s="4">
        <v>4048</v>
      </c>
      <c r="F103" s="4">
        <v>1977</v>
      </c>
      <c r="G103" s="5">
        <v>42.6</v>
      </c>
      <c r="H103" s="6">
        <v>0.14349999999999999</v>
      </c>
      <c r="I103" s="6">
        <v>0.23599999999999999</v>
      </c>
      <c r="J103" s="6">
        <v>0.39750000000000002</v>
      </c>
      <c r="K103" s="6">
        <v>0.223</v>
      </c>
      <c r="L103" s="4">
        <v>965</v>
      </c>
      <c r="M103" s="4">
        <v>1012</v>
      </c>
      <c r="N103" s="2"/>
      <c r="O103" s="7">
        <v>43010</v>
      </c>
      <c r="P103" s="6">
        <v>0.2271</v>
      </c>
      <c r="Q103" s="6">
        <v>0.2485</v>
      </c>
      <c r="R103" s="4">
        <v>1299</v>
      </c>
      <c r="S103" s="4">
        <v>674</v>
      </c>
      <c r="T103" s="6">
        <v>0.65839999999999999</v>
      </c>
      <c r="U103" s="7">
        <v>98739</v>
      </c>
      <c r="V103" s="6">
        <v>0.85840000000000005</v>
      </c>
      <c r="W103" s="6">
        <v>2.35E-2</v>
      </c>
      <c r="X103" s="6">
        <v>4.4499999999999998E-2</v>
      </c>
      <c r="Y103" s="6">
        <v>5.7099999999999998E-2</v>
      </c>
      <c r="Z103" s="6">
        <v>1.66E-2</v>
      </c>
    </row>
    <row r="104" spans="1:26" x14ac:dyDescent="0.35">
      <c r="A104" s="2" t="s">
        <v>54</v>
      </c>
      <c r="B104" s="2" t="s">
        <v>46</v>
      </c>
      <c r="C104" s="2" t="s">
        <v>47</v>
      </c>
      <c r="D104" s="3" t="s">
        <v>33</v>
      </c>
      <c r="E104" s="4">
        <v>4141</v>
      </c>
      <c r="F104" s="4">
        <v>2047</v>
      </c>
      <c r="G104" s="5">
        <v>39</v>
      </c>
      <c r="H104" s="6">
        <v>0.1171</v>
      </c>
      <c r="I104" s="6">
        <v>0.32090000000000002</v>
      </c>
      <c r="J104" s="6">
        <v>0.39219999999999999</v>
      </c>
      <c r="K104" s="6">
        <v>0.16980000000000001</v>
      </c>
      <c r="L104" s="4">
        <v>875</v>
      </c>
      <c r="M104" s="4">
        <v>1172</v>
      </c>
      <c r="N104" s="4">
        <v>314</v>
      </c>
      <c r="O104" s="7">
        <v>54785</v>
      </c>
      <c r="P104" s="6">
        <v>0.17979999999999999</v>
      </c>
      <c r="Q104" s="6">
        <v>0.32340000000000002</v>
      </c>
      <c r="R104" s="4">
        <v>1276</v>
      </c>
      <c r="S104" s="4">
        <v>771</v>
      </c>
      <c r="T104" s="6">
        <v>0.62339999999999995</v>
      </c>
      <c r="U104" s="7">
        <v>282500</v>
      </c>
      <c r="V104" s="6">
        <v>0.81089999999999995</v>
      </c>
      <c r="W104" s="6">
        <v>2.46E-2</v>
      </c>
      <c r="X104" s="6">
        <v>6.3299999999999995E-2</v>
      </c>
      <c r="Y104" s="6">
        <v>7.2700000000000001E-2</v>
      </c>
      <c r="Z104" s="6">
        <v>2.8500000000000001E-2</v>
      </c>
    </row>
    <row r="105" spans="1:26" x14ac:dyDescent="0.35">
      <c r="A105" s="2" t="s">
        <v>54</v>
      </c>
      <c r="B105" s="2" t="s">
        <v>46</v>
      </c>
      <c r="C105" s="2" t="s">
        <v>47</v>
      </c>
      <c r="D105" s="3" t="s">
        <v>34</v>
      </c>
      <c r="E105" s="4">
        <v>4351</v>
      </c>
      <c r="F105" s="4">
        <v>2156</v>
      </c>
      <c r="G105" s="5">
        <v>37.6</v>
      </c>
      <c r="H105" s="6">
        <v>0.1386</v>
      </c>
      <c r="I105" s="6">
        <v>0.33050000000000002</v>
      </c>
      <c r="J105" s="6">
        <v>0.38340000000000002</v>
      </c>
      <c r="K105" s="6">
        <v>0.14760000000000001</v>
      </c>
      <c r="L105" s="4">
        <v>1163</v>
      </c>
      <c r="M105" s="4">
        <v>993</v>
      </c>
      <c r="N105" s="4">
        <v>338</v>
      </c>
      <c r="O105" s="7">
        <v>66932</v>
      </c>
      <c r="P105" s="6">
        <v>0.18210000000000001</v>
      </c>
      <c r="Q105" s="6">
        <v>0.54500000000000004</v>
      </c>
      <c r="R105" s="4">
        <v>1261</v>
      </c>
      <c r="S105" s="4">
        <v>895</v>
      </c>
      <c r="T105" s="6">
        <v>0.58489999999999998</v>
      </c>
      <c r="U105" s="7">
        <v>320500</v>
      </c>
      <c r="V105" s="6">
        <v>0.8014</v>
      </c>
      <c r="W105" s="6">
        <v>1.9800000000000002E-2</v>
      </c>
      <c r="X105" s="6">
        <v>7.2599999999999998E-2</v>
      </c>
      <c r="Y105" s="6">
        <v>5.9499999999999997E-2</v>
      </c>
      <c r="Z105" s="6">
        <v>4.6699999999999998E-2</v>
      </c>
    </row>
    <row r="106" spans="1:26" x14ac:dyDescent="0.35">
      <c r="A106" s="2">
        <v>29</v>
      </c>
      <c r="B106" s="2" t="s">
        <v>46</v>
      </c>
      <c r="C106" s="2" t="s">
        <v>47</v>
      </c>
      <c r="D106" s="3" t="s">
        <v>255</v>
      </c>
      <c r="E106" s="4">
        <v>4031</v>
      </c>
      <c r="F106" s="4">
        <v>2175</v>
      </c>
      <c r="G106" s="5">
        <v>37.700000000000003</v>
      </c>
      <c r="H106" s="6">
        <v>0.13150000000000001</v>
      </c>
      <c r="I106" s="6">
        <v>0.33339999999999997</v>
      </c>
      <c r="J106" s="6">
        <v>0.38679999999999998</v>
      </c>
      <c r="K106" s="6">
        <v>0.1484</v>
      </c>
      <c r="L106" s="4">
        <v>848</v>
      </c>
      <c r="M106" s="4">
        <v>1327</v>
      </c>
      <c r="N106" s="4">
        <v>340</v>
      </c>
      <c r="O106" s="7">
        <v>89170</v>
      </c>
      <c r="P106" s="6">
        <v>0.1109</v>
      </c>
      <c r="Q106" s="6">
        <v>0.66959999999999997</v>
      </c>
      <c r="R106" s="4">
        <v>1289</v>
      </c>
      <c r="S106" s="4">
        <v>886</v>
      </c>
      <c r="T106" s="6">
        <v>0.59260000000000002</v>
      </c>
      <c r="U106" s="7">
        <v>358528</v>
      </c>
      <c r="V106" s="6">
        <v>0.70479999999999998</v>
      </c>
      <c r="W106" s="6">
        <v>2.98E-2</v>
      </c>
      <c r="X106" s="6">
        <v>9.6299999999999997E-2</v>
      </c>
      <c r="Y106" s="6">
        <v>6.4299999999999996E-2</v>
      </c>
      <c r="Z106" s="6">
        <v>0.10489999999999999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workbookViewId="0">
      <pane ySplit="1" topLeftCell="A2" activePane="bottomLeft" state="frozen"/>
      <selection pane="bottomLeft" activeCell="T46" sqref="T46"/>
    </sheetView>
  </sheetViews>
  <sheetFormatPr defaultRowHeight="14.5" x14ac:dyDescent="0.35"/>
  <cols>
    <col min="1" max="1" width="25" customWidth="1"/>
    <col min="2" max="2" width="20" customWidth="1"/>
    <col min="3" max="3" width="10" customWidth="1"/>
    <col min="4" max="5" width="19" customWidth="1"/>
    <col min="6" max="7" width="13" customWidth="1"/>
    <col min="8" max="10" width="10" customWidth="1"/>
    <col min="11" max="11" width="20" customWidth="1"/>
    <col min="12" max="12" width="24" customWidth="1"/>
    <col min="13" max="13" width="28" customWidth="1"/>
    <col min="14" max="14" width="30" customWidth="1"/>
    <col min="15" max="15" width="19" customWidth="1"/>
    <col min="16" max="16" width="30" customWidth="1"/>
    <col min="17" max="17" width="23" customWidth="1"/>
    <col min="18" max="18" width="24" customWidth="1"/>
    <col min="19" max="19" width="19" customWidth="1"/>
    <col min="20" max="20" width="28" customWidth="1"/>
    <col min="21" max="22" width="10" customWidth="1"/>
    <col min="23" max="23" width="20" customWidth="1"/>
    <col min="24" max="24" width="10" customWidth="1"/>
    <col min="25" max="25" width="21" customWidth="1"/>
  </cols>
  <sheetData>
    <row r="1" spans="1:25" ht="26.5" customHeight="1" x14ac:dyDescent="0.35">
      <c r="A1" s="1" t="s">
        <v>1</v>
      </c>
      <c r="B1" s="1" t="s">
        <v>2</v>
      </c>
      <c r="C1" s="1" t="s">
        <v>3</v>
      </c>
      <c r="D1" s="1" t="s">
        <v>4</v>
      </c>
      <c r="E1" s="1" t="s">
        <v>5</v>
      </c>
      <c r="F1" s="1" t="s">
        <v>6</v>
      </c>
      <c r="G1" s="1" t="s">
        <v>7</v>
      </c>
      <c r="H1" s="1" t="s">
        <v>8</v>
      </c>
      <c r="I1" s="1" t="s">
        <v>9</v>
      </c>
      <c r="J1" s="1" t="s">
        <v>10</v>
      </c>
      <c r="K1" s="1" t="s">
        <v>11</v>
      </c>
      <c r="L1" s="1" t="s">
        <v>12</v>
      </c>
      <c r="M1" s="1" t="s">
        <v>13</v>
      </c>
      <c r="N1" s="1" t="s">
        <v>14</v>
      </c>
      <c r="O1" s="1" t="s">
        <v>15</v>
      </c>
      <c r="P1" s="1" t="s">
        <v>16</v>
      </c>
      <c r="Q1" s="1" t="s">
        <v>17</v>
      </c>
      <c r="R1" s="1" t="s">
        <v>18</v>
      </c>
      <c r="S1" s="1" t="s">
        <v>19</v>
      </c>
      <c r="T1" s="1" t="s">
        <v>20</v>
      </c>
      <c r="U1" s="1" t="s">
        <v>21</v>
      </c>
      <c r="V1" s="1" t="s">
        <v>22</v>
      </c>
      <c r="W1" s="1" t="s">
        <v>23</v>
      </c>
      <c r="X1" s="1" t="s">
        <v>24</v>
      </c>
      <c r="Y1" s="1" t="s">
        <v>25</v>
      </c>
    </row>
    <row r="2" spans="1:25" s="18" customFormat="1" x14ac:dyDescent="0.35">
      <c r="A2" s="12" t="s">
        <v>36</v>
      </c>
      <c r="B2" s="51" t="s">
        <v>28</v>
      </c>
      <c r="C2" s="13" t="s">
        <v>29</v>
      </c>
      <c r="D2" s="14">
        <v>3726</v>
      </c>
      <c r="E2" s="14">
        <v>1810</v>
      </c>
      <c r="F2" s="15">
        <v>33.700000000000003</v>
      </c>
      <c r="G2" s="16">
        <v>0.12330000000000001</v>
      </c>
      <c r="H2" s="16">
        <v>0.40510000000000002</v>
      </c>
      <c r="I2" s="16">
        <v>0.37219999999999998</v>
      </c>
      <c r="J2" s="16">
        <v>9.9400000000000002E-2</v>
      </c>
      <c r="K2" s="14">
        <v>953</v>
      </c>
      <c r="L2" s="14">
        <v>858</v>
      </c>
      <c r="M2" s="12"/>
      <c r="N2" s="17">
        <v>73032</v>
      </c>
      <c r="O2" s="16">
        <v>9.4799999999999995E-2</v>
      </c>
      <c r="P2" s="16">
        <v>0.47610000000000002</v>
      </c>
      <c r="Q2" s="14">
        <v>435</v>
      </c>
      <c r="R2" s="14">
        <v>1471</v>
      </c>
      <c r="S2" s="16">
        <v>0.22819999999999999</v>
      </c>
      <c r="T2" s="17">
        <v>320359</v>
      </c>
      <c r="U2" s="16">
        <v>0.92630000000000001</v>
      </c>
      <c r="V2" s="16">
        <v>6.3399999999999998E-2</v>
      </c>
      <c r="W2" s="12"/>
      <c r="X2" s="16">
        <v>6.4000000000000003E-3</v>
      </c>
      <c r="Y2" s="16">
        <v>3.8999999999999998E-3</v>
      </c>
    </row>
    <row r="3" spans="1:25" s="18" customFormat="1" x14ac:dyDescent="0.35">
      <c r="A3" s="12" t="s">
        <v>36</v>
      </c>
      <c r="B3" s="51" t="s">
        <v>28</v>
      </c>
      <c r="C3" s="13" t="s">
        <v>30</v>
      </c>
      <c r="D3" s="14">
        <v>4013</v>
      </c>
      <c r="E3" s="14">
        <v>2214</v>
      </c>
      <c r="F3" s="15">
        <v>35</v>
      </c>
      <c r="G3" s="16">
        <v>0.1268</v>
      </c>
      <c r="H3" s="16">
        <v>0.37230000000000002</v>
      </c>
      <c r="I3" s="16">
        <v>0.40279999999999999</v>
      </c>
      <c r="J3" s="16">
        <v>9.8000000000000004E-2</v>
      </c>
      <c r="K3" s="14">
        <v>902</v>
      </c>
      <c r="L3" s="14">
        <v>1312</v>
      </c>
      <c r="M3" s="12"/>
      <c r="N3" s="17">
        <v>85221</v>
      </c>
      <c r="O3" s="16">
        <v>5.4899999999999997E-2</v>
      </c>
      <c r="P3" s="16">
        <v>0.63749999999999996</v>
      </c>
      <c r="Q3" s="14">
        <v>987</v>
      </c>
      <c r="R3" s="14">
        <v>1227</v>
      </c>
      <c r="S3" s="16">
        <v>0.44579999999999997</v>
      </c>
      <c r="T3" s="17">
        <v>558759</v>
      </c>
      <c r="U3" s="16">
        <v>0.93979999999999997</v>
      </c>
      <c r="V3" s="16">
        <v>2.8799999999999999E-2</v>
      </c>
      <c r="W3" s="16">
        <v>1.23E-2</v>
      </c>
      <c r="X3" s="16">
        <v>1.09E-2</v>
      </c>
      <c r="Y3" s="16">
        <v>8.2000000000000007E-3</v>
      </c>
    </row>
    <row r="4" spans="1:25" s="18" customFormat="1" x14ac:dyDescent="0.35">
      <c r="A4" s="12" t="s">
        <v>36</v>
      </c>
      <c r="B4" s="51" t="s">
        <v>28</v>
      </c>
      <c r="C4" s="13" t="s">
        <v>31</v>
      </c>
      <c r="D4" s="14">
        <v>5715</v>
      </c>
      <c r="E4" s="14">
        <v>3419</v>
      </c>
      <c r="F4" s="15">
        <v>40.1</v>
      </c>
      <c r="G4" s="16">
        <v>9.0999999999999998E-2</v>
      </c>
      <c r="H4" s="16">
        <v>0.31340000000000001</v>
      </c>
      <c r="I4" s="16">
        <v>0.48709999999999998</v>
      </c>
      <c r="J4" s="16">
        <v>0.1085</v>
      </c>
      <c r="K4" s="14">
        <v>1308</v>
      </c>
      <c r="L4" s="14">
        <v>2111</v>
      </c>
      <c r="M4" s="12"/>
      <c r="N4" s="17">
        <v>109681</v>
      </c>
      <c r="O4" s="16">
        <v>3.6299999999999999E-2</v>
      </c>
      <c r="P4" s="16">
        <v>0.69240000000000002</v>
      </c>
      <c r="Q4" s="14">
        <v>1872</v>
      </c>
      <c r="R4" s="14">
        <v>1529</v>
      </c>
      <c r="S4" s="16">
        <v>0.5504</v>
      </c>
      <c r="T4" s="17">
        <v>688590</v>
      </c>
      <c r="U4" s="16">
        <v>0.93259999999999998</v>
      </c>
      <c r="V4" s="16">
        <v>2.75E-2</v>
      </c>
      <c r="W4" s="16">
        <v>1.77E-2</v>
      </c>
      <c r="X4" s="16">
        <v>2.06E-2</v>
      </c>
      <c r="Y4" s="16">
        <v>1.6000000000000001E-3</v>
      </c>
    </row>
    <row r="5" spans="1:25" s="18" customFormat="1" x14ac:dyDescent="0.35">
      <c r="A5" s="12" t="s">
        <v>36</v>
      </c>
      <c r="B5" s="51" t="s">
        <v>28</v>
      </c>
      <c r="C5" s="13" t="s">
        <v>32</v>
      </c>
      <c r="D5" s="14">
        <v>5820</v>
      </c>
      <c r="E5" s="14">
        <v>3638</v>
      </c>
      <c r="F5" s="15">
        <v>44.1</v>
      </c>
      <c r="G5" s="16">
        <v>6.8199999999999997E-2</v>
      </c>
      <c r="H5" s="16">
        <v>0.28289999999999998</v>
      </c>
      <c r="I5" s="16">
        <v>0.48259999999999997</v>
      </c>
      <c r="J5" s="16">
        <v>0.16639999999999999</v>
      </c>
      <c r="K5" s="14">
        <v>1226</v>
      </c>
      <c r="L5" s="14">
        <v>2412</v>
      </c>
      <c r="M5" s="12"/>
      <c r="N5" s="17">
        <v>117807</v>
      </c>
      <c r="O5" s="16">
        <v>6.3600000000000004E-2</v>
      </c>
      <c r="P5" s="16">
        <v>0.74909999999999999</v>
      </c>
      <c r="Q5" s="14">
        <v>2151</v>
      </c>
      <c r="R5" s="14">
        <v>1484</v>
      </c>
      <c r="S5" s="16">
        <v>0.5917</v>
      </c>
      <c r="T5" s="17">
        <v>393525</v>
      </c>
      <c r="U5" s="16">
        <v>0.89500000000000002</v>
      </c>
      <c r="V5" s="16">
        <v>3.2300000000000002E-2</v>
      </c>
      <c r="W5" s="16">
        <v>2.5100000000000001E-2</v>
      </c>
      <c r="X5" s="16">
        <v>4.2299999999999997E-2</v>
      </c>
      <c r="Y5" s="16">
        <v>5.3E-3</v>
      </c>
    </row>
    <row r="6" spans="1:25" s="18" customFormat="1" x14ac:dyDescent="0.35">
      <c r="A6" s="12" t="s">
        <v>36</v>
      </c>
      <c r="B6" s="51" t="s">
        <v>28</v>
      </c>
      <c r="C6" s="13" t="s">
        <v>33</v>
      </c>
      <c r="D6" s="14">
        <v>6215</v>
      </c>
      <c r="E6" s="14">
        <v>3699</v>
      </c>
      <c r="F6" s="15">
        <v>46.3</v>
      </c>
      <c r="G6" s="16">
        <v>8.0600000000000005E-2</v>
      </c>
      <c r="H6" s="16">
        <v>0.27129999999999999</v>
      </c>
      <c r="I6" s="16">
        <v>0.41510000000000002</v>
      </c>
      <c r="J6" s="16">
        <v>0.23300000000000001</v>
      </c>
      <c r="K6" s="14">
        <v>1305</v>
      </c>
      <c r="L6" s="14">
        <v>2394</v>
      </c>
      <c r="M6" s="14">
        <v>300</v>
      </c>
      <c r="N6" s="17">
        <v>110484</v>
      </c>
      <c r="O6" s="16">
        <v>7.0000000000000007E-2</v>
      </c>
      <c r="P6" s="16">
        <v>0.76539999999999997</v>
      </c>
      <c r="Q6" s="14">
        <v>2284</v>
      </c>
      <c r="R6" s="14">
        <v>1415</v>
      </c>
      <c r="S6" s="16">
        <v>0.61750000000000005</v>
      </c>
      <c r="T6" s="17">
        <v>610435</v>
      </c>
      <c r="U6" s="16">
        <v>0.86839999999999995</v>
      </c>
      <c r="V6" s="16">
        <v>2.5700000000000001E-2</v>
      </c>
      <c r="W6" s="16">
        <v>3.09E-2</v>
      </c>
      <c r="X6" s="16">
        <v>5.6300000000000003E-2</v>
      </c>
      <c r="Y6" s="16">
        <v>1.8700000000000001E-2</v>
      </c>
    </row>
    <row r="7" spans="1:25" s="18" customFormat="1" x14ac:dyDescent="0.35">
      <c r="A7" s="12" t="s">
        <v>36</v>
      </c>
      <c r="B7" s="51" t="s">
        <v>28</v>
      </c>
      <c r="C7" s="13" t="s">
        <v>34</v>
      </c>
      <c r="D7" s="14">
        <v>7644</v>
      </c>
      <c r="E7" s="14">
        <v>4308</v>
      </c>
      <c r="F7" s="15">
        <v>50.9</v>
      </c>
      <c r="G7" s="16">
        <v>8.6599999999999996E-2</v>
      </c>
      <c r="H7" s="16">
        <v>0.23799999999999999</v>
      </c>
      <c r="I7" s="16">
        <v>0.36770000000000003</v>
      </c>
      <c r="J7" s="16">
        <v>0.30769999999999997</v>
      </c>
      <c r="K7" s="14">
        <v>2015</v>
      </c>
      <c r="L7" s="14">
        <v>2293</v>
      </c>
      <c r="M7" s="14">
        <v>384</v>
      </c>
      <c r="N7" s="17">
        <v>116082</v>
      </c>
      <c r="O7" s="16">
        <v>4.0399999999999998E-2</v>
      </c>
      <c r="P7" s="16">
        <v>0.85719999999999996</v>
      </c>
      <c r="Q7" s="14">
        <v>2484</v>
      </c>
      <c r="R7" s="14">
        <v>1824</v>
      </c>
      <c r="S7" s="16">
        <v>0.5766</v>
      </c>
      <c r="T7" s="17">
        <v>613610</v>
      </c>
      <c r="U7" s="16">
        <v>0.81589999999999996</v>
      </c>
      <c r="V7" s="16">
        <v>4.3499999999999997E-2</v>
      </c>
      <c r="W7" s="16">
        <v>4.4900000000000002E-2</v>
      </c>
      <c r="X7" s="16">
        <v>6.0499999999999998E-2</v>
      </c>
      <c r="Y7" s="16">
        <v>3.5200000000000002E-2</v>
      </c>
    </row>
    <row r="8" spans="1:25" s="18" customFormat="1" x14ac:dyDescent="0.35">
      <c r="A8" s="12" t="s">
        <v>36</v>
      </c>
      <c r="B8" s="51" t="s">
        <v>28</v>
      </c>
      <c r="C8" s="13" t="s">
        <v>255</v>
      </c>
      <c r="D8" s="14">
        <v>6309</v>
      </c>
      <c r="E8" s="14">
        <v>3965</v>
      </c>
      <c r="F8" s="15">
        <v>57.5</v>
      </c>
      <c r="G8" s="16">
        <v>7.0999999999999994E-2</v>
      </c>
      <c r="H8" s="16">
        <v>0.24249999999999999</v>
      </c>
      <c r="I8" s="16">
        <v>0.2883</v>
      </c>
      <c r="J8" s="16">
        <v>0.3982</v>
      </c>
      <c r="K8" s="14">
        <v>1193</v>
      </c>
      <c r="L8" s="14">
        <v>2772</v>
      </c>
      <c r="M8" s="14">
        <v>233</v>
      </c>
      <c r="N8" s="17">
        <v>107842</v>
      </c>
      <c r="O8" s="16">
        <v>5.9700000000000003E-2</v>
      </c>
      <c r="P8" s="16">
        <v>0.83089999999999997</v>
      </c>
      <c r="Q8" s="14">
        <v>2451</v>
      </c>
      <c r="R8" s="14">
        <v>1514</v>
      </c>
      <c r="S8" s="16">
        <v>0.61819999999999997</v>
      </c>
      <c r="T8" s="17">
        <v>443977</v>
      </c>
      <c r="U8" s="16">
        <v>0.87129999999999996</v>
      </c>
      <c r="V8" s="16">
        <v>9.7000000000000003E-3</v>
      </c>
      <c r="W8" s="16">
        <v>1.9699999999999999E-2</v>
      </c>
      <c r="X8" s="16">
        <v>8.6199999999999999E-2</v>
      </c>
      <c r="Y8" s="16">
        <v>1.32E-2</v>
      </c>
    </row>
    <row r="9" spans="1:25" x14ac:dyDescent="0.35">
      <c r="A9" s="2" t="s">
        <v>27</v>
      </c>
      <c r="B9" s="2" t="s">
        <v>28</v>
      </c>
      <c r="C9" s="3" t="s">
        <v>29</v>
      </c>
      <c r="D9" s="4">
        <v>4726</v>
      </c>
      <c r="E9" s="4">
        <v>3009</v>
      </c>
      <c r="F9" s="5">
        <v>31.8</v>
      </c>
      <c r="G9" s="6">
        <v>6.1699999999999998E-2</v>
      </c>
      <c r="H9" s="6">
        <v>0.48099999999999998</v>
      </c>
      <c r="I9" s="6">
        <v>0.3044</v>
      </c>
      <c r="J9" s="6">
        <v>0.15290000000000001</v>
      </c>
      <c r="K9" s="4">
        <v>698</v>
      </c>
      <c r="L9" s="4">
        <v>2311</v>
      </c>
      <c r="M9" s="2"/>
      <c r="N9" s="7">
        <v>28037</v>
      </c>
      <c r="O9" s="6">
        <v>0.2898</v>
      </c>
      <c r="P9" s="6">
        <v>0.2651</v>
      </c>
      <c r="Q9" s="4">
        <v>247</v>
      </c>
      <c r="R9" s="4">
        <v>2656</v>
      </c>
      <c r="S9" s="6">
        <v>8.5099999999999995E-2</v>
      </c>
      <c r="T9" s="7">
        <v>177593</v>
      </c>
      <c r="U9" s="6">
        <v>0.86909999999999998</v>
      </c>
      <c r="V9" s="6">
        <v>0.1067</v>
      </c>
      <c r="W9" s="2"/>
      <c r="X9" s="6">
        <v>1.9400000000000001E-2</v>
      </c>
      <c r="Y9" s="6">
        <v>4.7999999999999996E-3</v>
      </c>
    </row>
    <row r="10" spans="1:25" x14ac:dyDescent="0.35">
      <c r="A10" s="2" t="s">
        <v>27</v>
      </c>
      <c r="B10" s="2" t="s">
        <v>28</v>
      </c>
      <c r="C10" s="3" t="s">
        <v>30</v>
      </c>
      <c r="D10" s="4">
        <v>4962</v>
      </c>
      <c r="E10" s="4">
        <v>3189</v>
      </c>
      <c r="F10" s="5">
        <v>29.7</v>
      </c>
      <c r="G10" s="6">
        <v>5.0200000000000002E-2</v>
      </c>
      <c r="H10" s="6">
        <v>0.58889999999999998</v>
      </c>
      <c r="I10" s="6">
        <v>0.24129999999999999</v>
      </c>
      <c r="J10" s="6">
        <v>0.1196</v>
      </c>
      <c r="K10" s="4">
        <v>615</v>
      </c>
      <c r="L10" s="4">
        <v>2574</v>
      </c>
      <c r="M10" s="2"/>
      <c r="N10" s="7">
        <v>43709</v>
      </c>
      <c r="O10" s="6">
        <v>0.21970000000000001</v>
      </c>
      <c r="P10" s="6">
        <v>0.53480000000000005</v>
      </c>
      <c r="Q10" s="4">
        <v>417</v>
      </c>
      <c r="R10" s="4">
        <v>2766</v>
      </c>
      <c r="S10" s="6">
        <v>0.13100000000000001</v>
      </c>
      <c r="T10" s="7">
        <v>273772</v>
      </c>
      <c r="U10" s="6">
        <v>0.89929999999999999</v>
      </c>
      <c r="V10" s="6">
        <v>5.5899999999999998E-2</v>
      </c>
      <c r="W10" s="6">
        <v>1.9699999999999999E-2</v>
      </c>
      <c r="X10" s="6">
        <v>1.6400000000000001E-2</v>
      </c>
      <c r="Y10" s="6">
        <v>8.6999999999999994E-3</v>
      </c>
    </row>
    <row r="11" spans="1:25" x14ac:dyDescent="0.35">
      <c r="A11" s="2" t="s">
        <v>27</v>
      </c>
      <c r="B11" s="2" t="s">
        <v>28</v>
      </c>
      <c r="C11" s="3" t="s">
        <v>31</v>
      </c>
      <c r="D11" s="4">
        <v>4789</v>
      </c>
      <c r="E11" s="4">
        <v>3241</v>
      </c>
      <c r="F11" s="5">
        <v>29.3</v>
      </c>
      <c r="G11" s="6">
        <v>4.9500000000000002E-2</v>
      </c>
      <c r="H11" s="6">
        <v>0.59299999999999997</v>
      </c>
      <c r="I11" s="6">
        <v>0.2432</v>
      </c>
      <c r="J11" s="6">
        <v>0.1143</v>
      </c>
      <c r="K11" s="4">
        <v>509</v>
      </c>
      <c r="L11" s="4">
        <v>2732</v>
      </c>
      <c r="M11" s="2"/>
      <c r="N11" s="7">
        <v>45015</v>
      </c>
      <c r="O11" s="6">
        <v>0.24349999999999999</v>
      </c>
      <c r="P11" s="6">
        <v>0.60809999999999997</v>
      </c>
      <c r="Q11" s="4">
        <v>484</v>
      </c>
      <c r="R11" s="4">
        <v>2777</v>
      </c>
      <c r="S11" s="6">
        <v>0.1484</v>
      </c>
      <c r="T11" s="7">
        <v>376730</v>
      </c>
      <c r="U11" s="6">
        <v>0.80359999999999998</v>
      </c>
      <c r="V11" s="6">
        <v>9.6500000000000002E-2</v>
      </c>
      <c r="W11" s="6">
        <v>3.1899999999999998E-2</v>
      </c>
      <c r="X11" s="6">
        <v>6.4399999999999999E-2</v>
      </c>
      <c r="Y11" s="6">
        <v>3.7000000000000002E-3</v>
      </c>
    </row>
    <row r="12" spans="1:25" x14ac:dyDescent="0.35">
      <c r="A12" s="2" t="s">
        <v>27</v>
      </c>
      <c r="B12" s="2" t="s">
        <v>28</v>
      </c>
      <c r="C12" s="3" t="s">
        <v>32</v>
      </c>
      <c r="D12" s="4">
        <v>5335</v>
      </c>
      <c r="E12" s="4">
        <v>3170</v>
      </c>
      <c r="F12" s="5">
        <v>30.5</v>
      </c>
      <c r="G12" s="6">
        <v>3.6999999999999998E-2</v>
      </c>
      <c r="H12" s="6">
        <v>0.58260000000000001</v>
      </c>
      <c r="I12" s="6">
        <v>0.27729999999999999</v>
      </c>
      <c r="J12" s="6">
        <v>0.1031</v>
      </c>
      <c r="K12" s="4">
        <v>569</v>
      </c>
      <c r="L12" s="4">
        <v>2601</v>
      </c>
      <c r="M12" s="2"/>
      <c r="N12" s="7">
        <v>42048</v>
      </c>
      <c r="O12" s="6">
        <v>0.2417</v>
      </c>
      <c r="P12" s="6">
        <v>0.68799999999999994</v>
      </c>
      <c r="Q12" s="4">
        <v>572</v>
      </c>
      <c r="R12" s="4">
        <v>2561</v>
      </c>
      <c r="S12" s="6">
        <v>0.18260000000000001</v>
      </c>
      <c r="T12" s="7">
        <v>326442</v>
      </c>
      <c r="U12" s="6">
        <v>0.76480000000000004</v>
      </c>
      <c r="V12" s="6">
        <v>7.3700000000000002E-2</v>
      </c>
      <c r="W12" s="6">
        <v>3.2599999999999997E-2</v>
      </c>
      <c r="X12" s="6">
        <v>0.1191</v>
      </c>
      <c r="Y12" s="6">
        <v>0.01</v>
      </c>
    </row>
    <row r="13" spans="1:25" x14ac:dyDescent="0.35">
      <c r="A13" s="2" t="s">
        <v>27</v>
      </c>
      <c r="B13" s="2" t="s">
        <v>28</v>
      </c>
      <c r="C13" s="3" t="s">
        <v>33</v>
      </c>
      <c r="D13" s="4">
        <v>5432</v>
      </c>
      <c r="E13" s="4">
        <v>3043</v>
      </c>
      <c r="F13" s="5">
        <v>30.3</v>
      </c>
      <c r="G13" s="6">
        <v>5.16E-2</v>
      </c>
      <c r="H13" s="6">
        <v>0.52170000000000005</v>
      </c>
      <c r="I13" s="6">
        <v>0.28079999999999999</v>
      </c>
      <c r="J13" s="6">
        <v>0.14599999999999999</v>
      </c>
      <c r="K13" s="4">
        <v>768</v>
      </c>
      <c r="L13" s="4">
        <v>2275</v>
      </c>
      <c r="M13" s="4">
        <v>197</v>
      </c>
      <c r="N13" s="7">
        <v>52223</v>
      </c>
      <c r="O13" s="6">
        <v>0.2666</v>
      </c>
      <c r="P13" s="6">
        <v>0.76229999999999998</v>
      </c>
      <c r="Q13" s="4">
        <v>794</v>
      </c>
      <c r="R13" s="4">
        <v>2249</v>
      </c>
      <c r="S13" s="6">
        <v>0.26090000000000002</v>
      </c>
      <c r="T13" s="7">
        <v>581638</v>
      </c>
      <c r="U13" s="6">
        <v>0.7268</v>
      </c>
      <c r="V13" s="6">
        <v>5.5199999999999999E-2</v>
      </c>
      <c r="W13" s="6">
        <v>4.07E-2</v>
      </c>
      <c r="X13" s="6">
        <v>0.15190000000000001</v>
      </c>
      <c r="Y13" s="6">
        <v>2.5399999999999999E-2</v>
      </c>
    </row>
    <row r="14" spans="1:25" x14ac:dyDescent="0.35">
      <c r="A14" s="2" t="s">
        <v>27</v>
      </c>
      <c r="B14" s="2" t="s">
        <v>28</v>
      </c>
      <c r="C14" s="3" t="s">
        <v>34</v>
      </c>
      <c r="D14" s="4">
        <v>5642</v>
      </c>
      <c r="E14" s="4">
        <v>3247</v>
      </c>
      <c r="F14" s="5">
        <v>35.799999999999997</v>
      </c>
      <c r="G14" s="6">
        <v>6.5699999999999995E-2</v>
      </c>
      <c r="H14" s="6">
        <v>0.4546</v>
      </c>
      <c r="I14" s="6">
        <v>0.26989999999999997</v>
      </c>
      <c r="J14" s="6">
        <v>0.20960000000000001</v>
      </c>
      <c r="K14" s="4">
        <v>1170</v>
      </c>
      <c r="L14" s="4">
        <v>2077</v>
      </c>
      <c r="M14" s="4">
        <v>228</v>
      </c>
      <c r="N14" s="7">
        <v>83176</v>
      </c>
      <c r="O14" s="6">
        <v>0.10920000000000001</v>
      </c>
      <c r="P14" s="6">
        <v>0.81330000000000002</v>
      </c>
      <c r="Q14" s="4">
        <v>804</v>
      </c>
      <c r="R14" s="4">
        <v>2443</v>
      </c>
      <c r="S14" s="6">
        <v>0.24759999999999999</v>
      </c>
      <c r="T14" s="7">
        <v>746092</v>
      </c>
      <c r="U14" s="6">
        <v>0.69889999999999997</v>
      </c>
      <c r="V14" s="6">
        <v>4.4499999999999998E-2</v>
      </c>
      <c r="W14" s="6">
        <v>5.2299999999999999E-2</v>
      </c>
      <c r="X14" s="6">
        <v>0.16039999999999999</v>
      </c>
      <c r="Y14" s="6">
        <v>4.3999999999999997E-2</v>
      </c>
    </row>
    <row r="15" spans="1:25" x14ac:dyDescent="0.35">
      <c r="A15" s="2" t="s">
        <v>27</v>
      </c>
      <c r="B15" s="2" t="s">
        <v>28</v>
      </c>
      <c r="C15" s="3" t="s">
        <v>255</v>
      </c>
      <c r="D15" s="4">
        <v>5674</v>
      </c>
      <c r="E15" s="4">
        <v>2951</v>
      </c>
      <c r="F15" s="5">
        <v>35.299999999999997</v>
      </c>
      <c r="G15" s="6">
        <v>5.9900000000000002E-2</v>
      </c>
      <c r="H15" s="6">
        <v>0.42370000000000002</v>
      </c>
      <c r="I15" s="6">
        <v>0.31919999999999998</v>
      </c>
      <c r="J15" s="6">
        <v>0.19719999999999999</v>
      </c>
      <c r="K15" s="4">
        <v>1280</v>
      </c>
      <c r="L15" s="4">
        <v>1671</v>
      </c>
      <c r="M15" s="4">
        <v>172</v>
      </c>
      <c r="N15" s="7">
        <v>95044</v>
      </c>
      <c r="O15" s="6">
        <v>8.7900000000000006E-2</v>
      </c>
      <c r="P15" s="6">
        <v>0.80959999999999999</v>
      </c>
      <c r="Q15" s="4">
        <v>934</v>
      </c>
      <c r="R15" s="4">
        <v>2017</v>
      </c>
      <c r="S15" s="6">
        <v>0.3165</v>
      </c>
      <c r="T15" s="7">
        <v>631593</v>
      </c>
      <c r="U15" s="6">
        <v>0.70799999999999996</v>
      </c>
      <c r="V15" s="6">
        <v>5.5899999999999998E-2</v>
      </c>
      <c r="W15" s="6">
        <v>5.0799999999999998E-2</v>
      </c>
      <c r="X15" s="6">
        <v>0.1336</v>
      </c>
      <c r="Y15" s="6">
        <v>5.1799999999999999E-2</v>
      </c>
    </row>
    <row r="16" spans="1:25" s="18" customFormat="1" x14ac:dyDescent="0.35">
      <c r="A16" s="12" t="s">
        <v>42</v>
      </c>
      <c r="B16" s="2" t="s">
        <v>28</v>
      </c>
      <c r="C16" s="13" t="s">
        <v>29</v>
      </c>
      <c r="D16" s="14">
        <v>3108</v>
      </c>
      <c r="E16" s="14">
        <v>985</v>
      </c>
      <c r="F16" s="15">
        <v>37.799999999999997</v>
      </c>
      <c r="G16" s="16">
        <v>0.25359999999999999</v>
      </c>
      <c r="H16" s="16">
        <v>0.21829999999999999</v>
      </c>
      <c r="I16" s="16">
        <v>0.38629999999999998</v>
      </c>
      <c r="J16" s="16">
        <v>0.14180000000000001</v>
      </c>
      <c r="K16" s="14">
        <v>752</v>
      </c>
      <c r="L16" s="14">
        <v>233</v>
      </c>
      <c r="M16" s="12"/>
      <c r="N16" s="17">
        <v>35906</v>
      </c>
      <c r="O16" s="16">
        <v>0.20749999999999999</v>
      </c>
      <c r="P16" s="16">
        <v>3.8199999999999998E-2</v>
      </c>
      <c r="Q16" s="14">
        <v>399</v>
      </c>
      <c r="R16" s="14">
        <v>817</v>
      </c>
      <c r="S16" s="16">
        <v>0.3281</v>
      </c>
      <c r="T16" s="17">
        <v>53398</v>
      </c>
      <c r="U16" s="16">
        <v>0.54190000000000005</v>
      </c>
      <c r="V16" s="16">
        <v>0.44979999999999998</v>
      </c>
      <c r="W16" s="12"/>
      <c r="X16" s="16">
        <v>3.5000000000000001E-3</v>
      </c>
      <c r="Y16" s="16">
        <v>4.7999999999999996E-3</v>
      </c>
    </row>
    <row r="17" spans="1:25" s="18" customFormat="1" x14ac:dyDescent="0.35">
      <c r="A17" s="12" t="s">
        <v>42</v>
      </c>
      <c r="B17" s="2" t="s">
        <v>28</v>
      </c>
      <c r="C17" s="13" t="s">
        <v>30</v>
      </c>
      <c r="D17" s="14">
        <v>2760</v>
      </c>
      <c r="E17" s="14">
        <v>1401</v>
      </c>
      <c r="F17" s="15">
        <v>32.6</v>
      </c>
      <c r="G17" s="16">
        <v>0.12939999999999999</v>
      </c>
      <c r="H17" s="16">
        <v>0.44590000000000002</v>
      </c>
      <c r="I17" s="16">
        <v>0.3009</v>
      </c>
      <c r="J17" s="16">
        <v>0.12379999999999999</v>
      </c>
      <c r="K17" s="14">
        <v>622</v>
      </c>
      <c r="L17" s="14">
        <v>778</v>
      </c>
      <c r="M17" s="12"/>
      <c r="N17" s="17">
        <v>47149</v>
      </c>
      <c r="O17" s="16">
        <v>0.1321</v>
      </c>
      <c r="P17" s="16">
        <v>0.4244</v>
      </c>
      <c r="Q17" s="14">
        <v>553</v>
      </c>
      <c r="R17" s="14">
        <v>839</v>
      </c>
      <c r="S17" s="16">
        <v>0.39729999999999999</v>
      </c>
      <c r="T17" s="17">
        <v>216970</v>
      </c>
      <c r="U17" s="16">
        <v>0.75209999999999999</v>
      </c>
      <c r="V17" s="16">
        <v>0.20250000000000001</v>
      </c>
      <c r="W17" s="16">
        <v>2.8899999999999999E-2</v>
      </c>
      <c r="X17" s="16">
        <v>6.8999999999999999E-3</v>
      </c>
      <c r="Y17" s="16">
        <v>9.5999999999999992E-3</v>
      </c>
    </row>
    <row r="18" spans="1:25" s="18" customFormat="1" x14ac:dyDescent="0.35">
      <c r="A18" s="12" t="s">
        <v>42</v>
      </c>
      <c r="B18" s="2" t="s">
        <v>28</v>
      </c>
      <c r="C18" s="13" t="s">
        <v>31</v>
      </c>
      <c r="D18" s="14">
        <v>4439</v>
      </c>
      <c r="E18" s="14">
        <v>2359</v>
      </c>
      <c r="F18" s="15">
        <v>33.4</v>
      </c>
      <c r="G18" s="16">
        <v>0.1222</v>
      </c>
      <c r="H18" s="16">
        <v>0.4224</v>
      </c>
      <c r="I18" s="16">
        <v>0.3674</v>
      </c>
      <c r="J18" s="16">
        <v>8.8099999999999998E-2</v>
      </c>
      <c r="K18" s="14">
        <v>951</v>
      </c>
      <c r="L18" s="14">
        <v>1408</v>
      </c>
      <c r="M18" s="12"/>
      <c r="N18" s="17">
        <v>73171</v>
      </c>
      <c r="O18" s="16">
        <v>0.1143</v>
      </c>
      <c r="P18" s="16">
        <v>0.50139999999999996</v>
      </c>
      <c r="Q18" s="14">
        <v>1012</v>
      </c>
      <c r="R18" s="14">
        <v>1298</v>
      </c>
      <c r="S18" s="16">
        <v>0.43809999999999999</v>
      </c>
      <c r="T18" s="17">
        <v>333935</v>
      </c>
      <c r="U18" s="16">
        <v>0.80600000000000005</v>
      </c>
      <c r="V18" s="16">
        <v>0.15279999999999999</v>
      </c>
      <c r="W18" s="16">
        <v>2.2599999999999999E-2</v>
      </c>
      <c r="X18" s="16">
        <v>1.44E-2</v>
      </c>
      <c r="Y18" s="16">
        <v>4.3E-3</v>
      </c>
    </row>
    <row r="19" spans="1:25" s="18" customFormat="1" x14ac:dyDescent="0.35">
      <c r="A19" s="12" t="s">
        <v>42</v>
      </c>
      <c r="B19" s="2" t="s">
        <v>28</v>
      </c>
      <c r="C19" s="13" t="s">
        <v>32</v>
      </c>
      <c r="D19" s="14">
        <v>4409</v>
      </c>
      <c r="E19" s="14">
        <v>2476</v>
      </c>
      <c r="F19" s="15">
        <v>34.1</v>
      </c>
      <c r="G19" s="16">
        <v>0.1082</v>
      </c>
      <c r="H19" s="16">
        <v>0.4204</v>
      </c>
      <c r="I19" s="16">
        <v>0.39750000000000002</v>
      </c>
      <c r="J19" s="16">
        <v>7.3800000000000004E-2</v>
      </c>
      <c r="K19" s="14">
        <v>869</v>
      </c>
      <c r="L19" s="14">
        <v>1607</v>
      </c>
      <c r="M19" s="12"/>
      <c r="N19" s="17">
        <v>79103</v>
      </c>
      <c r="O19" s="16">
        <v>0.12559999999999999</v>
      </c>
      <c r="P19" s="16">
        <v>0.62549999999999994</v>
      </c>
      <c r="Q19" s="14">
        <v>1173</v>
      </c>
      <c r="R19" s="14">
        <v>1324</v>
      </c>
      <c r="S19" s="16">
        <v>0.4698</v>
      </c>
      <c r="T19" s="17">
        <v>269694</v>
      </c>
      <c r="U19" s="16">
        <v>0.78639999999999999</v>
      </c>
      <c r="V19" s="16">
        <v>0.12470000000000001</v>
      </c>
      <c r="W19" s="16">
        <v>3.8600000000000002E-2</v>
      </c>
      <c r="X19" s="16">
        <v>3.3599999999999998E-2</v>
      </c>
      <c r="Y19" s="16">
        <v>1.6799999999999999E-2</v>
      </c>
    </row>
    <row r="20" spans="1:25" s="18" customFormat="1" x14ac:dyDescent="0.35">
      <c r="A20" s="12" t="s">
        <v>42</v>
      </c>
      <c r="B20" s="2" t="s">
        <v>28</v>
      </c>
      <c r="C20" s="13" t="s">
        <v>33</v>
      </c>
      <c r="D20" s="14">
        <v>4839</v>
      </c>
      <c r="E20" s="14">
        <v>2554</v>
      </c>
      <c r="F20" s="15">
        <v>34.4</v>
      </c>
      <c r="G20" s="16">
        <v>0.1174</v>
      </c>
      <c r="H20" s="16">
        <v>0.40589999999999998</v>
      </c>
      <c r="I20" s="16">
        <v>0.3997</v>
      </c>
      <c r="J20" s="16">
        <v>7.6999999999999999E-2</v>
      </c>
      <c r="K20" s="14">
        <v>943</v>
      </c>
      <c r="L20" s="14">
        <v>1611</v>
      </c>
      <c r="M20" s="14">
        <v>356</v>
      </c>
      <c r="N20" s="17">
        <v>84545</v>
      </c>
      <c r="O20" s="16">
        <v>9.0700000000000003E-2</v>
      </c>
      <c r="P20" s="16">
        <v>0.66990000000000005</v>
      </c>
      <c r="Q20" s="14">
        <v>1260</v>
      </c>
      <c r="R20" s="14">
        <v>1294</v>
      </c>
      <c r="S20" s="16">
        <v>0.49330000000000002</v>
      </c>
      <c r="T20" s="17">
        <v>546937</v>
      </c>
      <c r="U20" s="16">
        <v>0.82950000000000002</v>
      </c>
      <c r="V20" s="16">
        <v>5.5399999999999998E-2</v>
      </c>
      <c r="W20" s="16">
        <v>4.5499999999999999E-2</v>
      </c>
      <c r="X20" s="16">
        <v>3.95E-2</v>
      </c>
      <c r="Y20" s="16">
        <v>3.0200000000000001E-2</v>
      </c>
    </row>
    <row r="21" spans="1:25" s="18" customFormat="1" x14ac:dyDescent="0.35">
      <c r="A21" s="12" t="s">
        <v>42</v>
      </c>
      <c r="B21" s="2" t="s">
        <v>28</v>
      </c>
      <c r="C21" s="13" t="s">
        <v>34</v>
      </c>
      <c r="D21" s="14">
        <v>5662</v>
      </c>
      <c r="E21" s="14">
        <v>2826</v>
      </c>
      <c r="F21" s="15">
        <v>34.6</v>
      </c>
      <c r="G21" s="16">
        <v>0.1673</v>
      </c>
      <c r="H21" s="16">
        <v>0.34989999999999999</v>
      </c>
      <c r="I21" s="16">
        <v>0.37940000000000002</v>
      </c>
      <c r="J21" s="16">
        <v>0.10349999999999999</v>
      </c>
      <c r="K21" s="14">
        <v>1524</v>
      </c>
      <c r="L21" s="14">
        <v>1302</v>
      </c>
      <c r="M21" s="14">
        <v>522</v>
      </c>
      <c r="N21" s="17">
        <v>115840</v>
      </c>
      <c r="O21" s="16">
        <v>5.4600000000000003E-2</v>
      </c>
      <c r="P21" s="16">
        <v>0.82469999999999999</v>
      </c>
      <c r="Q21" s="14">
        <v>1296</v>
      </c>
      <c r="R21" s="14">
        <v>1530</v>
      </c>
      <c r="S21" s="16">
        <v>0.45860000000000001</v>
      </c>
      <c r="T21" s="17">
        <v>590601</v>
      </c>
      <c r="U21" s="16">
        <v>0.79530000000000001</v>
      </c>
      <c r="V21" s="16">
        <v>3.4599999999999999E-2</v>
      </c>
      <c r="W21" s="16">
        <v>5.9299999999999999E-2</v>
      </c>
      <c r="X21" s="16">
        <v>5.0200000000000002E-2</v>
      </c>
      <c r="Y21" s="16">
        <v>6.0600000000000001E-2</v>
      </c>
    </row>
    <row r="22" spans="1:25" s="18" customFormat="1" x14ac:dyDescent="0.35">
      <c r="A22" s="12" t="s">
        <v>42</v>
      </c>
      <c r="B22" s="2" t="s">
        <v>28</v>
      </c>
      <c r="C22" s="13" t="s">
        <v>255</v>
      </c>
      <c r="D22" s="14">
        <v>5474</v>
      </c>
      <c r="E22" s="14">
        <v>2725</v>
      </c>
      <c r="F22" s="15">
        <v>34.299999999999997</v>
      </c>
      <c r="G22" s="16">
        <v>0.1812</v>
      </c>
      <c r="H22" s="16">
        <v>0.33489999999999998</v>
      </c>
      <c r="I22" s="16">
        <v>0.39040000000000002</v>
      </c>
      <c r="J22" s="16">
        <v>9.35E-2</v>
      </c>
      <c r="K22" s="14">
        <v>1066</v>
      </c>
      <c r="L22" s="14">
        <v>1659</v>
      </c>
      <c r="M22" s="14">
        <v>575</v>
      </c>
      <c r="N22" s="17">
        <v>123527</v>
      </c>
      <c r="O22" s="16">
        <v>5.7200000000000001E-2</v>
      </c>
      <c r="P22" s="16">
        <v>0.85160000000000002</v>
      </c>
      <c r="Q22" s="14">
        <v>1552</v>
      </c>
      <c r="R22" s="14">
        <v>1173</v>
      </c>
      <c r="S22" s="16">
        <v>0.56950000000000001</v>
      </c>
      <c r="T22" s="17">
        <v>570690</v>
      </c>
      <c r="U22" s="16">
        <v>0.75539999999999996</v>
      </c>
      <c r="V22" s="16">
        <v>4.3099999999999999E-2</v>
      </c>
      <c r="W22" s="16">
        <v>3.0300000000000001E-2</v>
      </c>
      <c r="X22" s="16">
        <v>3.3099999999999997E-2</v>
      </c>
      <c r="Y22" s="16">
        <v>0.1381</v>
      </c>
    </row>
    <row r="23" spans="1:25" x14ac:dyDescent="0.35">
      <c r="A23" s="2" t="s">
        <v>40</v>
      </c>
      <c r="B23" s="2" t="s">
        <v>28</v>
      </c>
      <c r="C23" s="3" t="s">
        <v>29</v>
      </c>
      <c r="D23" s="4">
        <v>14926</v>
      </c>
      <c r="E23" s="4">
        <v>3834</v>
      </c>
      <c r="F23" s="5">
        <v>32.5</v>
      </c>
      <c r="G23" s="6">
        <v>0.3206</v>
      </c>
      <c r="H23" s="6">
        <v>0.20399999999999999</v>
      </c>
      <c r="I23" s="6">
        <v>0.34799999999999998</v>
      </c>
      <c r="J23" s="6">
        <v>0.12740000000000001</v>
      </c>
      <c r="K23" s="4">
        <v>3474</v>
      </c>
      <c r="L23" s="4">
        <v>360</v>
      </c>
      <c r="M23" s="2"/>
      <c r="N23" s="7">
        <v>33369</v>
      </c>
      <c r="O23" s="6">
        <v>0.27629999999999999</v>
      </c>
      <c r="P23" s="6">
        <v>2.3099999999999999E-2</v>
      </c>
      <c r="Q23" s="4">
        <v>2095</v>
      </c>
      <c r="R23" s="4">
        <v>2776</v>
      </c>
      <c r="S23" s="6">
        <v>0.43009999999999998</v>
      </c>
      <c r="T23" s="7">
        <v>53661</v>
      </c>
      <c r="U23" s="6">
        <v>0.57830000000000004</v>
      </c>
      <c r="V23" s="6">
        <v>0.41589999999999999</v>
      </c>
      <c r="W23" s="2"/>
      <c r="X23" s="6">
        <v>2.0999999999999999E-3</v>
      </c>
      <c r="Y23" s="6">
        <v>3.7000000000000002E-3</v>
      </c>
    </row>
    <row r="24" spans="1:25" x14ac:dyDescent="0.35">
      <c r="A24" s="2" t="s">
        <v>40</v>
      </c>
      <c r="B24" s="2" t="s">
        <v>28</v>
      </c>
      <c r="C24" s="3" t="s">
        <v>30</v>
      </c>
      <c r="D24" s="4">
        <v>10897</v>
      </c>
      <c r="E24" s="4">
        <v>4282</v>
      </c>
      <c r="F24" s="5">
        <v>35.200000000000003</v>
      </c>
      <c r="G24" s="6">
        <v>0.2296</v>
      </c>
      <c r="H24" s="6">
        <v>0.28610000000000002</v>
      </c>
      <c r="I24" s="6">
        <v>0.32979999999999998</v>
      </c>
      <c r="J24" s="6">
        <v>0.1545</v>
      </c>
      <c r="K24" s="4">
        <v>2623</v>
      </c>
      <c r="L24" s="4">
        <v>1659</v>
      </c>
      <c r="M24" s="2"/>
      <c r="N24" s="7">
        <v>31576</v>
      </c>
      <c r="O24" s="6">
        <v>0.32269999999999999</v>
      </c>
      <c r="P24" s="6">
        <v>9.6000000000000002E-2</v>
      </c>
      <c r="Q24" s="4">
        <v>2087</v>
      </c>
      <c r="R24" s="4">
        <v>2160</v>
      </c>
      <c r="S24" s="6">
        <v>0.4914</v>
      </c>
      <c r="T24" s="7">
        <v>82697</v>
      </c>
      <c r="U24" s="6">
        <v>0.6069</v>
      </c>
      <c r="V24" s="6">
        <v>0.34799999999999998</v>
      </c>
      <c r="W24" s="6">
        <v>2.5399999999999999E-2</v>
      </c>
      <c r="X24" s="6">
        <v>1.3299999999999999E-2</v>
      </c>
      <c r="Y24" s="6">
        <v>6.4000000000000003E-3</v>
      </c>
    </row>
    <row r="25" spans="1:25" x14ac:dyDescent="0.35">
      <c r="A25" s="2" t="s">
        <v>40</v>
      </c>
      <c r="B25" s="2" t="s">
        <v>28</v>
      </c>
      <c r="C25" s="3" t="s">
        <v>31</v>
      </c>
      <c r="D25" s="4">
        <v>10095</v>
      </c>
      <c r="E25" s="4">
        <v>4495</v>
      </c>
      <c r="F25" s="5">
        <v>34.799999999999997</v>
      </c>
      <c r="G25" s="6">
        <v>0.184</v>
      </c>
      <c r="H25" s="6">
        <v>0.32450000000000001</v>
      </c>
      <c r="I25" s="6">
        <v>0.3407</v>
      </c>
      <c r="J25" s="6">
        <v>0.1507</v>
      </c>
      <c r="K25" s="4">
        <v>2289</v>
      </c>
      <c r="L25" s="4">
        <v>2206</v>
      </c>
      <c r="M25" s="2"/>
      <c r="N25" s="7">
        <v>42927</v>
      </c>
      <c r="O25" s="6">
        <v>0.30280000000000001</v>
      </c>
      <c r="P25" s="6">
        <v>0.2215</v>
      </c>
      <c r="Q25" s="4">
        <v>2259</v>
      </c>
      <c r="R25" s="4">
        <v>2297</v>
      </c>
      <c r="S25" s="6">
        <v>0.49580000000000002</v>
      </c>
      <c r="T25" s="7">
        <v>155849</v>
      </c>
      <c r="U25" s="6">
        <v>0.60570000000000002</v>
      </c>
      <c r="V25" s="6">
        <v>0.31859999999999999</v>
      </c>
      <c r="W25" s="6">
        <v>3.0700000000000002E-2</v>
      </c>
      <c r="X25" s="6">
        <v>4.2599999999999999E-2</v>
      </c>
      <c r="Y25" s="6">
        <v>2.5000000000000001E-3</v>
      </c>
    </row>
    <row r="26" spans="1:25" x14ac:dyDescent="0.35">
      <c r="A26" s="2" t="s">
        <v>40</v>
      </c>
      <c r="B26" s="2" t="s">
        <v>28</v>
      </c>
      <c r="C26" s="3" t="s">
        <v>32</v>
      </c>
      <c r="D26" s="4">
        <v>9004</v>
      </c>
      <c r="E26" s="4">
        <v>4360</v>
      </c>
      <c r="F26" s="5">
        <v>37.200000000000003</v>
      </c>
      <c r="G26" s="6">
        <v>0.14230000000000001</v>
      </c>
      <c r="H26" s="6">
        <v>0.31809999999999999</v>
      </c>
      <c r="I26" s="6">
        <v>0.39579999999999999</v>
      </c>
      <c r="J26" s="6">
        <v>0.14380000000000001</v>
      </c>
      <c r="K26" s="4">
        <v>1835</v>
      </c>
      <c r="L26" s="4">
        <v>2525</v>
      </c>
      <c r="M26" s="2"/>
      <c r="N26" s="7">
        <v>58616</v>
      </c>
      <c r="O26" s="6">
        <v>0.152</v>
      </c>
      <c r="P26" s="6">
        <v>0.35630000000000001</v>
      </c>
      <c r="Q26" s="4">
        <v>2229</v>
      </c>
      <c r="R26" s="4">
        <v>2141</v>
      </c>
      <c r="S26" s="6">
        <v>0.5101</v>
      </c>
      <c r="T26" s="7">
        <v>148400</v>
      </c>
      <c r="U26" s="6">
        <v>0.60740000000000005</v>
      </c>
      <c r="V26" s="6">
        <v>0.2132</v>
      </c>
      <c r="W26" s="6">
        <v>4.82E-2</v>
      </c>
      <c r="X26" s="6">
        <v>0.1207</v>
      </c>
      <c r="Y26" s="6">
        <v>1.0500000000000001E-2</v>
      </c>
    </row>
    <row r="27" spans="1:25" x14ac:dyDescent="0.35">
      <c r="A27" s="2" t="s">
        <v>40</v>
      </c>
      <c r="B27" s="2" t="s">
        <v>28</v>
      </c>
      <c r="C27" s="3" t="s">
        <v>33</v>
      </c>
      <c r="D27" s="4">
        <v>10710</v>
      </c>
      <c r="E27" s="4">
        <v>4991</v>
      </c>
      <c r="F27" s="5">
        <v>33</v>
      </c>
      <c r="G27" s="6">
        <v>0.1401</v>
      </c>
      <c r="H27" s="6">
        <v>0.3977</v>
      </c>
      <c r="I27" s="6">
        <v>0.36530000000000001</v>
      </c>
      <c r="J27" s="6">
        <v>9.7000000000000003E-2</v>
      </c>
      <c r="K27" s="4">
        <v>2082</v>
      </c>
      <c r="L27" s="4">
        <v>2909</v>
      </c>
      <c r="M27" s="4">
        <v>912</v>
      </c>
      <c r="N27" s="7">
        <v>62950</v>
      </c>
      <c r="O27" s="6">
        <v>0.1583</v>
      </c>
      <c r="P27" s="6">
        <v>0.50419999999999998</v>
      </c>
      <c r="Q27" s="4">
        <v>2597</v>
      </c>
      <c r="R27" s="4">
        <v>2394</v>
      </c>
      <c r="S27" s="6">
        <v>0.52029999999999998</v>
      </c>
      <c r="T27" s="7">
        <v>384000</v>
      </c>
      <c r="U27" s="6">
        <v>0.62350000000000005</v>
      </c>
      <c r="V27" s="6">
        <v>0.13150000000000001</v>
      </c>
      <c r="W27" s="6">
        <v>0.11360000000000001</v>
      </c>
      <c r="X27" s="6">
        <v>0.1082</v>
      </c>
      <c r="Y27" s="6">
        <v>2.3199999999999998E-2</v>
      </c>
    </row>
    <row r="28" spans="1:25" x14ac:dyDescent="0.35">
      <c r="A28" s="2" t="s">
        <v>40</v>
      </c>
      <c r="B28" s="2" t="s">
        <v>28</v>
      </c>
      <c r="C28" s="3" t="s">
        <v>34</v>
      </c>
      <c r="D28" s="4">
        <v>12438</v>
      </c>
      <c r="E28" s="4">
        <v>5897</v>
      </c>
      <c r="F28" s="5">
        <v>34.799999999999997</v>
      </c>
      <c r="G28" s="6">
        <v>0.1555</v>
      </c>
      <c r="H28" s="6">
        <v>0.36080000000000001</v>
      </c>
      <c r="I28" s="6">
        <v>0.36399999999999999</v>
      </c>
      <c r="J28" s="6">
        <v>0.1197</v>
      </c>
      <c r="K28" s="4">
        <v>3122</v>
      </c>
      <c r="L28" s="4">
        <v>2775</v>
      </c>
      <c r="M28" s="4">
        <v>1038</v>
      </c>
      <c r="N28" s="7">
        <v>82785</v>
      </c>
      <c r="O28" s="6">
        <v>8.0699999999999994E-2</v>
      </c>
      <c r="P28" s="6">
        <v>0.67290000000000005</v>
      </c>
      <c r="Q28" s="4">
        <v>2834</v>
      </c>
      <c r="R28" s="4">
        <v>3063</v>
      </c>
      <c r="S28" s="6">
        <v>0.48060000000000003</v>
      </c>
      <c r="T28" s="7">
        <v>435165</v>
      </c>
      <c r="U28" s="6">
        <v>0.64070000000000005</v>
      </c>
      <c r="V28" s="6">
        <v>9.6299999999999997E-2</v>
      </c>
      <c r="W28" s="6">
        <v>9.2399999999999996E-2</v>
      </c>
      <c r="X28" s="6">
        <v>0.1206</v>
      </c>
      <c r="Y28" s="6">
        <v>4.99E-2</v>
      </c>
    </row>
    <row r="29" spans="1:25" x14ac:dyDescent="0.35">
      <c r="A29" s="2" t="s">
        <v>40</v>
      </c>
      <c r="B29" s="2" t="s">
        <v>28</v>
      </c>
      <c r="C29" s="3" t="s">
        <v>255</v>
      </c>
      <c r="D29" s="4">
        <v>10978</v>
      </c>
      <c r="E29" s="4">
        <v>5769</v>
      </c>
      <c r="F29" s="5">
        <v>35.1</v>
      </c>
      <c r="G29" s="6">
        <v>0.1474</v>
      </c>
      <c r="H29" s="6">
        <v>0.33560000000000001</v>
      </c>
      <c r="I29" s="6">
        <v>0.3997</v>
      </c>
      <c r="J29" s="6">
        <v>0.1173</v>
      </c>
      <c r="K29" s="4">
        <v>2407</v>
      </c>
      <c r="L29" s="4">
        <v>3362</v>
      </c>
      <c r="M29" s="4">
        <v>1086</v>
      </c>
      <c r="N29" s="7">
        <v>86910</v>
      </c>
      <c r="O29" s="6">
        <v>0.1099</v>
      </c>
      <c r="P29" s="6">
        <v>0.72870000000000001</v>
      </c>
      <c r="Q29" s="4">
        <v>2975</v>
      </c>
      <c r="R29" s="4">
        <v>2794</v>
      </c>
      <c r="S29" s="6">
        <v>0.51570000000000005</v>
      </c>
      <c r="T29" s="7">
        <v>460222</v>
      </c>
      <c r="U29" s="6">
        <v>0.73219999999999996</v>
      </c>
      <c r="V29" s="6">
        <v>0.1069</v>
      </c>
      <c r="W29" s="6">
        <v>3.6900000000000002E-2</v>
      </c>
      <c r="X29" s="6">
        <v>6.2899999999999998E-2</v>
      </c>
      <c r="Y29" s="6">
        <v>6.0999999999999999E-2</v>
      </c>
    </row>
    <row r="30" spans="1:25" s="25" customFormat="1" x14ac:dyDescent="0.35">
      <c r="A30" s="19" t="s">
        <v>46</v>
      </c>
      <c r="B30" s="19" t="s">
        <v>47</v>
      </c>
      <c r="C30" s="20" t="s">
        <v>29</v>
      </c>
      <c r="D30" s="21">
        <v>15924</v>
      </c>
      <c r="E30" s="21">
        <v>4378</v>
      </c>
      <c r="F30" s="22">
        <v>38.4</v>
      </c>
      <c r="G30" s="23">
        <v>0.2445</v>
      </c>
      <c r="H30" s="23">
        <v>0.21690000000000001</v>
      </c>
      <c r="I30" s="23">
        <v>0.4007</v>
      </c>
      <c r="J30" s="23">
        <v>0.13780000000000001</v>
      </c>
      <c r="K30" s="21">
        <v>4319</v>
      </c>
      <c r="L30" s="21">
        <v>59</v>
      </c>
      <c r="M30" s="19"/>
      <c r="N30" s="24">
        <v>49196</v>
      </c>
      <c r="O30" s="23">
        <v>0.1353</v>
      </c>
      <c r="P30" s="23">
        <v>2.2800000000000001E-2</v>
      </c>
      <c r="Q30" s="21">
        <v>3722</v>
      </c>
      <c r="R30" s="21">
        <v>1656</v>
      </c>
      <c r="S30" s="23">
        <v>0.69210000000000005</v>
      </c>
      <c r="T30" s="24">
        <v>64552</v>
      </c>
      <c r="U30" s="23">
        <v>0.97350000000000003</v>
      </c>
      <c r="V30" s="23">
        <v>2.0199999999999999E-2</v>
      </c>
      <c r="W30" s="19"/>
      <c r="X30" s="23">
        <v>2.5999999999999999E-3</v>
      </c>
      <c r="Y30" s="23">
        <v>3.7000000000000002E-3</v>
      </c>
    </row>
    <row r="31" spans="1:25" s="18" customFormat="1" x14ac:dyDescent="0.35">
      <c r="A31" s="12" t="s">
        <v>46</v>
      </c>
      <c r="B31" s="12" t="s">
        <v>47</v>
      </c>
      <c r="C31" s="13" t="s">
        <v>30</v>
      </c>
      <c r="D31" s="14">
        <v>13390</v>
      </c>
      <c r="E31" s="14">
        <v>5315</v>
      </c>
      <c r="F31" s="15">
        <v>41.7</v>
      </c>
      <c r="G31" s="16">
        <v>0.19500000000000001</v>
      </c>
      <c r="H31" s="16">
        <v>0.24299999999999999</v>
      </c>
      <c r="I31" s="16">
        <v>0.36799999999999999</v>
      </c>
      <c r="J31" s="16">
        <v>0.19400000000000001</v>
      </c>
      <c r="K31" s="14">
        <v>3653</v>
      </c>
      <c r="L31" s="14">
        <v>1662</v>
      </c>
      <c r="M31" s="12"/>
      <c r="N31" s="17">
        <v>37278</v>
      </c>
      <c r="O31" s="16">
        <v>0.17249999999999999</v>
      </c>
      <c r="P31" s="16">
        <v>6.4199999999999993E-2</v>
      </c>
      <c r="Q31" s="14">
        <v>3719</v>
      </c>
      <c r="R31" s="14">
        <v>1579</v>
      </c>
      <c r="S31" s="16">
        <v>0.70199999999999996</v>
      </c>
      <c r="T31" s="17">
        <v>72996</v>
      </c>
      <c r="U31" s="16">
        <v>0.94269999999999998</v>
      </c>
      <c r="V31" s="16">
        <v>1.67E-2</v>
      </c>
      <c r="W31" s="16">
        <v>2.4E-2</v>
      </c>
      <c r="X31" s="16">
        <v>1.2699999999999999E-2</v>
      </c>
      <c r="Y31" s="16">
        <v>3.8999999999999998E-3</v>
      </c>
    </row>
    <row r="32" spans="1:25" s="18" customFormat="1" x14ac:dyDescent="0.35">
      <c r="A32" s="12" t="s">
        <v>46</v>
      </c>
      <c r="B32" s="12" t="s">
        <v>47</v>
      </c>
      <c r="C32" s="13" t="s">
        <v>31</v>
      </c>
      <c r="D32" s="14">
        <v>11499</v>
      </c>
      <c r="E32" s="14">
        <v>4994</v>
      </c>
      <c r="F32" s="15">
        <v>42.2</v>
      </c>
      <c r="G32" s="16">
        <v>0.15620000000000001</v>
      </c>
      <c r="H32" s="16">
        <v>0.24149999999999999</v>
      </c>
      <c r="I32" s="16">
        <v>0.36309999999999998</v>
      </c>
      <c r="J32" s="16">
        <v>0.23910000000000001</v>
      </c>
      <c r="K32" s="14">
        <v>2997</v>
      </c>
      <c r="L32" s="14">
        <v>1997</v>
      </c>
      <c r="M32" s="12"/>
      <c r="N32" s="17">
        <v>44228</v>
      </c>
      <c r="O32" s="16">
        <v>0.1658</v>
      </c>
      <c r="P32" s="16">
        <v>0.1222</v>
      </c>
      <c r="Q32" s="14">
        <v>3543</v>
      </c>
      <c r="R32" s="14">
        <v>1415</v>
      </c>
      <c r="S32" s="16">
        <v>0.71460000000000001</v>
      </c>
      <c r="T32" s="17">
        <v>108887</v>
      </c>
      <c r="U32" s="16">
        <v>0.876</v>
      </c>
      <c r="V32" s="16">
        <v>2.9000000000000001E-2</v>
      </c>
      <c r="W32" s="16">
        <v>3.09E-2</v>
      </c>
      <c r="X32" s="16">
        <v>6.3500000000000001E-2</v>
      </c>
      <c r="Y32" s="16">
        <v>6.9999999999999999E-4</v>
      </c>
    </row>
    <row r="33" spans="1:25" s="18" customFormat="1" x14ac:dyDescent="0.35">
      <c r="A33" s="12" t="s">
        <v>46</v>
      </c>
      <c r="B33" s="12" t="s">
        <v>47</v>
      </c>
      <c r="C33" s="13" t="s">
        <v>32</v>
      </c>
      <c r="D33" s="14">
        <v>11637</v>
      </c>
      <c r="E33" s="14">
        <v>5336</v>
      </c>
      <c r="F33" s="15">
        <v>41.6</v>
      </c>
      <c r="G33" s="16">
        <v>0.16520000000000001</v>
      </c>
      <c r="H33" s="16">
        <v>0.23710000000000001</v>
      </c>
      <c r="I33" s="16">
        <v>0.3861</v>
      </c>
      <c r="J33" s="16">
        <v>0.21160000000000001</v>
      </c>
      <c r="K33" s="14">
        <v>2797</v>
      </c>
      <c r="L33" s="14">
        <v>2539</v>
      </c>
      <c r="M33" s="12"/>
      <c r="N33" s="17">
        <v>40854</v>
      </c>
      <c r="O33" s="16">
        <v>0.23139999999999999</v>
      </c>
      <c r="P33" s="16">
        <v>0.17499999999999999</v>
      </c>
      <c r="Q33" s="14">
        <v>3537</v>
      </c>
      <c r="R33" s="14">
        <v>1759</v>
      </c>
      <c r="S33" s="16">
        <v>0.66790000000000005</v>
      </c>
      <c r="T33" s="17">
        <v>91696</v>
      </c>
      <c r="U33" s="16">
        <v>0.77410000000000001</v>
      </c>
      <c r="V33" s="16">
        <v>3.61E-2</v>
      </c>
      <c r="W33" s="16">
        <v>4.4299999999999999E-2</v>
      </c>
      <c r="X33" s="16">
        <v>0.12429999999999999</v>
      </c>
      <c r="Y33" s="16">
        <v>2.12E-2</v>
      </c>
    </row>
    <row r="34" spans="1:25" s="18" customFormat="1" x14ac:dyDescent="0.35">
      <c r="A34" s="12" t="s">
        <v>46</v>
      </c>
      <c r="B34" s="12" t="s">
        <v>47</v>
      </c>
      <c r="C34" s="13" t="s">
        <v>33</v>
      </c>
      <c r="D34" s="14">
        <v>12362</v>
      </c>
      <c r="E34" s="14">
        <v>5548</v>
      </c>
      <c r="F34" s="15">
        <v>36.9</v>
      </c>
      <c r="G34" s="16">
        <v>0.1404</v>
      </c>
      <c r="H34" s="16">
        <v>0.33639999999999998</v>
      </c>
      <c r="I34" s="16">
        <v>0.37590000000000001</v>
      </c>
      <c r="J34" s="16">
        <v>0.14729999999999999</v>
      </c>
      <c r="K34" s="14">
        <v>2589</v>
      </c>
      <c r="L34" s="14">
        <v>2959</v>
      </c>
      <c r="M34" s="14">
        <v>1056</v>
      </c>
      <c r="N34" s="17">
        <v>48778</v>
      </c>
      <c r="O34" s="16">
        <v>0.22539999999999999</v>
      </c>
      <c r="P34" s="16">
        <v>0.29110000000000003</v>
      </c>
      <c r="Q34" s="14">
        <v>3356</v>
      </c>
      <c r="R34" s="14">
        <v>2192</v>
      </c>
      <c r="S34" s="16">
        <v>0.60489999999999999</v>
      </c>
      <c r="T34" s="17">
        <v>266647</v>
      </c>
      <c r="U34" s="16">
        <v>0.70240000000000002</v>
      </c>
      <c r="V34" s="16">
        <v>2.4E-2</v>
      </c>
      <c r="W34" s="16">
        <v>0.1114</v>
      </c>
      <c r="X34" s="16">
        <v>0.1409</v>
      </c>
      <c r="Y34" s="16">
        <v>2.1299999999999999E-2</v>
      </c>
    </row>
    <row r="35" spans="1:25" s="18" customFormat="1" x14ac:dyDescent="0.35">
      <c r="A35" s="12" t="s">
        <v>46</v>
      </c>
      <c r="B35" s="12" t="s">
        <v>47</v>
      </c>
      <c r="C35" s="13" t="s">
        <v>34</v>
      </c>
      <c r="D35" s="14">
        <v>12769</v>
      </c>
      <c r="E35" s="14">
        <v>5865</v>
      </c>
      <c r="F35" s="15">
        <v>35.6</v>
      </c>
      <c r="G35" s="16">
        <v>0.15</v>
      </c>
      <c r="H35" s="16">
        <v>0.32940000000000003</v>
      </c>
      <c r="I35" s="16">
        <v>0.37819999999999998</v>
      </c>
      <c r="J35" s="16">
        <v>0.14249999999999999</v>
      </c>
      <c r="K35" s="14">
        <v>3379</v>
      </c>
      <c r="L35" s="14">
        <v>2486</v>
      </c>
      <c r="M35" s="14">
        <v>1026</v>
      </c>
      <c r="N35" s="17">
        <v>68473</v>
      </c>
      <c r="O35" s="16">
        <v>0.15010000000000001</v>
      </c>
      <c r="P35" s="16">
        <v>0.53969999999999996</v>
      </c>
      <c r="Q35" s="14">
        <v>3366</v>
      </c>
      <c r="R35" s="14">
        <v>2499</v>
      </c>
      <c r="S35" s="16">
        <v>0.57389999999999997</v>
      </c>
      <c r="T35" s="17">
        <v>331214</v>
      </c>
      <c r="U35" s="16">
        <v>0.70979999999999999</v>
      </c>
      <c r="V35" s="16">
        <v>2.2700000000000001E-2</v>
      </c>
      <c r="W35" s="16">
        <v>0.1135</v>
      </c>
      <c r="X35" s="16">
        <v>0.1129</v>
      </c>
      <c r="Y35" s="16">
        <v>4.1099999999999998E-2</v>
      </c>
    </row>
    <row r="36" spans="1:25" s="18" customFormat="1" x14ac:dyDescent="0.35">
      <c r="A36" s="12" t="s">
        <v>46</v>
      </c>
      <c r="B36" s="12" t="s">
        <v>47</v>
      </c>
      <c r="C36" s="13" t="s">
        <v>255</v>
      </c>
      <c r="D36" s="14">
        <v>12948</v>
      </c>
      <c r="E36" s="14">
        <v>5927</v>
      </c>
      <c r="F36" s="15">
        <v>37.799999999999997</v>
      </c>
      <c r="G36" s="16">
        <v>0.1457</v>
      </c>
      <c r="H36" s="16">
        <v>0.30680000000000002</v>
      </c>
      <c r="I36" s="16">
        <v>0.41260000000000002</v>
      </c>
      <c r="J36" s="16">
        <v>0.13489999999999999</v>
      </c>
      <c r="K36" s="14">
        <v>3025</v>
      </c>
      <c r="L36" s="14">
        <v>2902</v>
      </c>
      <c r="M36" s="14">
        <v>1041</v>
      </c>
      <c r="N36" s="17">
        <v>89267</v>
      </c>
      <c r="O36" s="16">
        <v>0.13150000000000001</v>
      </c>
      <c r="P36" s="16">
        <v>0.62319999999999998</v>
      </c>
      <c r="Q36" s="14">
        <v>3598</v>
      </c>
      <c r="R36" s="14">
        <v>2329</v>
      </c>
      <c r="S36" s="16">
        <v>0.60709999999999997</v>
      </c>
      <c r="T36" s="17">
        <v>359012</v>
      </c>
      <c r="U36" s="16">
        <v>0.65720000000000001</v>
      </c>
      <c r="V36" s="16">
        <v>2.3599999999999999E-2</v>
      </c>
      <c r="W36" s="16">
        <v>0.10249999999999999</v>
      </c>
      <c r="X36" s="16">
        <v>0.15210000000000001</v>
      </c>
      <c r="Y36" s="16">
        <v>6.4699999999999994E-2</v>
      </c>
    </row>
    <row r="37" spans="1:25" x14ac:dyDescent="0.35">
      <c r="A37" s="2" t="s">
        <v>50</v>
      </c>
      <c r="B37" s="12" t="s">
        <v>47</v>
      </c>
      <c r="C37" s="3" t="s">
        <v>29</v>
      </c>
      <c r="D37" s="4">
        <v>16526</v>
      </c>
      <c r="E37" s="4">
        <v>4215</v>
      </c>
      <c r="F37" s="5">
        <v>30.7</v>
      </c>
      <c r="G37" s="6">
        <v>0.33029999999999998</v>
      </c>
      <c r="H37" s="6">
        <v>0.2175</v>
      </c>
      <c r="I37" s="6">
        <v>0.33629999999999999</v>
      </c>
      <c r="J37" s="6">
        <v>0.1159</v>
      </c>
      <c r="K37" s="4">
        <v>4178</v>
      </c>
      <c r="L37" s="4">
        <v>37</v>
      </c>
      <c r="M37" s="2"/>
      <c r="N37" s="7">
        <v>39873</v>
      </c>
      <c r="O37" s="6">
        <v>0.2301</v>
      </c>
      <c r="P37" s="6">
        <v>2.8299999999999999E-2</v>
      </c>
      <c r="Q37" s="4">
        <v>3023</v>
      </c>
      <c r="R37" s="4">
        <v>2274</v>
      </c>
      <c r="S37" s="6">
        <v>0.57069999999999999</v>
      </c>
      <c r="T37" s="7">
        <v>51601</v>
      </c>
      <c r="U37" s="6">
        <v>0.77049999999999996</v>
      </c>
      <c r="V37" s="6">
        <v>0.22040000000000001</v>
      </c>
      <c r="W37" s="2"/>
      <c r="X37" s="6">
        <v>5.5999999999999999E-3</v>
      </c>
      <c r="Y37" s="6">
        <v>3.5000000000000001E-3</v>
      </c>
    </row>
    <row r="38" spans="1:25" x14ac:dyDescent="0.35">
      <c r="A38" s="2" t="s">
        <v>50</v>
      </c>
      <c r="B38" s="12" t="s">
        <v>47</v>
      </c>
      <c r="C38" s="3" t="s">
        <v>30</v>
      </c>
      <c r="D38" s="4">
        <v>13040</v>
      </c>
      <c r="E38" s="4">
        <v>4848</v>
      </c>
      <c r="F38" s="5">
        <v>33.5</v>
      </c>
      <c r="G38" s="6">
        <v>0.26390000000000002</v>
      </c>
      <c r="H38" s="6">
        <v>0.26269999999999999</v>
      </c>
      <c r="I38" s="6">
        <v>0.33019999999999999</v>
      </c>
      <c r="J38" s="6">
        <v>0.14319999999999999</v>
      </c>
      <c r="K38" s="4">
        <v>3444</v>
      </c>
      <c r="L38" s="4">
        <v>1404</v>
      </c>
      <c r="M38" s="2"/>
      <c r="N38" s="7">
        <v>31322</v>
      </c>
      <c r="O38" s="6">
        <v>0.30690000000000001</v>
      </c>
      <c r="P38" s="6">
        <v>5.6300000000000003E-2</v>
      </c>
      <c r="Q38" s="4">
        <v>2860</v>
      </c>
      <c r="R38" s="4">
        <v>1949</v>
      </c>
      <c r="S38" s="6">
        <v>0.59470000000000001</v>
      </c>
      <c r="T38" s="7">
        <v>60538</v>
      </c>
      <c r="U38" s="6">
        <v>0.6956</v>
      </c>
      <c r="V38" s="6">
        <v>0.23880000000000001</v>
      </c>
      <c r="W38" s="6">
        <v>4.1599999999999998E-2</v>
      </c>
      <c r="X38" s="6">
        <v>2.1499999999999998E-2</v>
      </c>
      <c r="Y38" s="6">
        <v>2.5999999999999999E-3</v>
      </c>
    </row>
    <row r="39" spans="1:25" x14ac:dyDescent="0.35">
      <c r="A39" s="2" t="s">
        <v>50</v>
      </c>
      <c r="B39" s="12" t="s">
        <v>47</v>
      </c>
      <c r="C39" s="3" t="s">
        <v>31</v>
      </c>
      <c r="D39" s="4">
        <v>11241</v>
      </c>
      <c r="E39" s="4">
        <v>4546</v>
      </c>
      <c r="F39" s="5">
        <v>33.299999999999997</v>
      </c>
      <c r="G39" s="6">
        <v>0.2414</v>
      </c>
      <c r="H39" s="6">
        <v>0.29020000000000001</v>
      </c>
      <c r="I39" s="6">
        <v>0.31759999999999999</v>
      </c>
      <c r="J39" s="6">
        <v>0.15090000000000001</v>
      </c>
      <c r="K39" s="4">
        <v>2854</v>
      </c>
      <c r="L39" s="4">
        <v>1692</v>
      </c>
      <c r="M39" s="2"/>
      <c r="N39" s="7">
        <v>42938</v>
      </c>
      <c r="O39" s="6">
        <v>0.20710000000000001</v>
      </c>
      <c r="P39" s="6">
        <v>0.1051</v>
      </c>
      <c r="Q39" s="4">
        <v>2820</v>
      </c>
      <c r="R39" s="4">
        <v>1662</v>
      </c>
      <c r="S39" s="6">
        <v>0.62919999999999998</v>
      </c>
      <c r="T39" s="7">
        <v>110264</v>
      </c>
      <c r="U39" s="6">
        <v>0.66930000000000001</v>
      </c>
      <c r="V39" s="6">
        <v>0.217</v>
      </c>
      <c r="W39" s="6">
        <v>4.9399999999999999E-2</v>
      </c>
      <c r="X39" s="6">
        <v>6.3E-2</v>
      </c>
      <c r="Y39" s="6">
        <v>1.2999999999999999E-3</v>
      </c>
    </row>
    <row r="40" spans="1:25" x14ac:dyDescent="0.35">
      <c r="A40" s="2" t="s">
        <v>50</v>
      </c>
      <c r="B40" s="12" t="s">
        <v>47</v>
      </c>
      <c r="C40" s="3" t="s">
        <v>32</v>
      </c>
      <c r="D40" s="4">
        <v>11238</v>
      </c>
      <c r="E40" s="4">
        <v>4151</v>
      </c>
      <c r="F40" s="5">
        <v>32.299999999999997</v>
      </c>
      <c r="G40" s="6">
        <v>0.28039999999999998</v>
      </c>
      <c r="H40" s="6">
        <v>0.25609999999999999</v>
      </c>
      <c r="I40" s="6">
        <v>0.34420000000000001</v>
      </c>
      <c r="J40" s="6">
        <v>0.11940000000000001</v>
      </c>
      <c r="K40" s="4">
        <v>2537</v>
      </c>
      <c r="L40" s="4">
        <v>1614</v>
      </c>
      <c r="M40" s="2"/>
      <c r="N40" s="7">
        <v>34219</v>
      </c>
      <c r="O40" s="6">
        <v>0.38829999999999998</v>
      </c>
      <c r="P40" s="6">
        <v>0.13669999999999999</v>
      </c>
      <c r="Q40" s="4">
        <v>2142</v>
      </c>
      <c r="R40" s="4">
        <v>2025</v>
      </c>
      <c r="S40" s="6">
        <v>0.51400000000000001</v>
      </c>
      <c r="T40" s="7">
        <v>89615</v>
      </c>
      <c r="U40" s="6">
        <v>0.33040000000000003</v>
      </c>
      <c r="V40" s="6">
        <v>0.3105</v>
      </c>
      <c r="W40" s="6">
        <v>0.1003</v>
      </c>
      <c r="X40" s="6">
        <v>0.24970000000000001</v>
      </c>
      <c r="Y40" s="6">
        <v>9.1000000000000004E-3</v>
      </c>
    </row>
    <row r="41" spans="1:25" x14ac:dyDescent="0.35">
      <c r="A41" s="2" t="s">
        <v>50</v>
      </c>
      <c r="B41" s="12" t="s">
        <v>47</v>
      </c>
      <c r="C41" s="3" t="s">
        <v>33</v>
      </c>
      <c r="D41" s="4">
        <v>11967</v>
      </c>
      <c r="E41" s="4">
        <v>4693</v>
      </c>
      <c r="F41" s="5">
        <v>32.299999999999997</v>
      </c>
      <c r="G41" s="6">
        <v>0.19900000000000001</v>
      </c>
      <c r="H41" s="6">
        <v>0.3644</v>
      </c>
      <c r="I41" s="6">
        <v>0.33529999999999999</v>
      </c>
      <c r="J41" s="6">
        <v>0.1014</v>
      </c>
      <c r="K41" s="4">
        <v>2458</v>
      </c>
      <c r="L41" s="4">
        <v>2235</v>
      </c>
      <c r="M41" s="4">
        <v>1263</v>
      </c>
      <c r="N41" s="7">
        <v>33640</v>
      </c>
      <c r="O41" s="6">
        <v>0.30059999999999998</v>
      </c>
      <c r="P41" s="6">
        <v>0.2041</v>
      </c>
      <c r="Q41" s="4">
        <v>2107</v>
      </c>
      <c r="R41" s="4">
        <v>2586</v>
      </c>
      <c r="S41" s="6">
        <v>0.44900000000000001</v>
      </c>
      <c r="T41" s="7">
        <v>267532</v>
      </c>
      <c r="U41" s="6">
        <v>0.35210000000000002</v>
      </c>
      <c r="V41" s="6">
        <v>0.20830000000000001</v>
      </c>
      <c r="W41" s="6">
        <v>0.1963</v>
      </c>
      <c r="X41" s="6">
        <v>0.21909999999999999</v>
      </c>
      <c r="Y41" s="6">
        <v>2.41E-2</v>
      </c>
    </row>
    <row r="42" spans="1:25" x14ac:dyDescent="0.35">
      <c r="A42" s="2" t="s">
        <v>50</v>
      </c>
      <c r="B42" s="12" t="s">
        <v>47</v>
      </c>
      <c r="C42" s="3" t="s">
        <v>34</v>
      </c>
      <c r="D42" s="4">
        <v>12957</v>
      </c>
      <c r="E42" s="4">
        <v>5372</v>
      </c>
      <c r="F42" s="5">
        <v>34.700000000000003</v>
      </c>
      <c r="G42" s="6">
        <v>0.19800000000000001</v>
      </c>
      <c r="H42" s="6">
        <v>0.32919999999999999</v>
      </c>
      <c r="I42" s="6">
        <v>0.35970000000000002</v>
      </c>
      <c r="J42" s="6">
        <v>0.1132</v>
      </c>
      <c r="K42" s="4">
        <v>3276</v>
      </c>
      <c r="L42" s="4">
        <v>2096</v>
      </c>
      <c r="M42" s="4">
        <v>1233</v>
      </c>
      <c r="N42" s="7">
        <v>70927</v>
      </c>
      <c r="O42" s="6">
        <v>0.14249999999999999</v>
      </c>
      <c r="P42" s="6">
        <v>0.45250000000000001</v>
      </c>
      <c r="Q42" s="4">
        <v>2527</v>
      </c>
      <c r="R42" s="4">
        <v>2845</v>
      </c>
      <c r="S42" s="6">
        <v>0.47039999999999998</v>
      </c>
      <c r="T42" s="7">
        <v>329079</v>
      </c>
      <c r="U42" s="6">
        <v>0.4496</v>
      </c>
      <c r="V42" s="6">
        <v>0.13519999999999999</v>
      </c>
      <c r="W42" s="6">
        <v>0.19620000000000001</v>
      </c>
      <c r="X42" s="6">
        <v>0.17530000000000001</v>
      </c>
      <c r="Y42" s="6">
        <v>4.3700000000000003E-2</v>
      </c>
    </row>
    <row r="43" spans="1:25" x14ac:dyDescent="0.35">
      <c r="A43" s="2" t="s">
        <v>50</v>
      </c>
      <c r="B43" s="12" t="s">
        <v>47</v>
      </c>
      <c r="C43" s="3" t="s">
        <v>255</v>
      </c>
      <c r="D43" s="4">
        <v>12179</v>
      </c>
      <c r="E43" s="4">
        <v>5762</v>
      </c>
      <c r="F43" s="5">
        <v>36</v>
      </c>
      <c r="G43" s="6">
        <v>0.1928</v>
      </c>
      <c r="H43" s="6">
        <v>0.26989999999999997</v>
      </c>
      <c r="I43" s="6">
        <v>0.42099999999999999</v>
      </c>
      <c r="J43" s="6">
        <v>0.1163</v>
      </c>
      <c r="K43" s="4">
        <v>2718</v>
      </c>
      <c r="L43" s="4">
        <v>3044</v>
      </c>
      <c r="M43" s="4">
        <v>1579</v>
      </c>
      <c r="N43" s="7">
        <v>70318</v>
      </c>
      <c r="O43" s="6">
        <v>0.18790000000000001</v>
      </c>
      <c r="P43" s="6">
        <v>0.50670000000000004</v>
      </c>
      <c r="Q43" s="4">
        <v>3209</v>
      </c>
      <c r="R43" s="4">
        <v>2553</v>
      </c>
      <c r="S43" s="6">
        <v>0.55689999999999995</v>
      </c>
      <c r="T43" s="7">
        <v>360236</v>
      </c>
      <c r="U43" s="6">
        <v>0.5615</v>
      </c>
      <c r="V43" s="6">
        <v>0.1033</v>
      </c>
      <c r="W43" s="6">
        <v>0.16750000000000001</v>
      </c>
      <c r="X43" s="6">
        <v>0.13700000000000001</v>
      </c>
      <c r="Y43" s="6">
        <v>3.0800000000000001E-2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8"/>
  <sheetViews>
    <sheetView workbookViewId="0"/>
  </sheetViews>
  <sheetFormatPr defaultRowHeight="14.5" x14ac:dyDescent="0.35"/>
  <cols>
    <col min="1" max="1" width="25" customWidth="1"/>
    <col min="2" max="2" width="80" customWidth="1"/>
  </cols>
  <sheetData>
    <row r="1" spans="1:2" x14ac:dyDescent="0.35">
      <c r="A1" s="8" t="s">
        <v>55</v>
      </c>
      <c r="B1" s="9" t="s">
        <v>56</v>
      </c>
    </row>
    <row r="2" spans="1:2" x14ac:dyDescent="0.35">
      <c r="A2" s="2"/>
      <c r="B2" s="10"/>
    </row>
    <row r="3" spans="1:2" x14ac:dyDescent="0.35">
      <c r="A3" s="11" t="s">
        <v>57</v>
      </c>
      <c r="B3" s="10"/>
    </row>
    <row r="4" spans="1:2" ht="38.5" customHeight="1" x14ac:dyDescent="0.35">
      <c r="A4" s="11" t="s">
        <v>58</v>
      </c>
      <c r="B4" s="10" t="s">
        <v>59</v>
      </c>
    </row>
    <row r="5" spans="1:2" ht="38.5" customHeight="1" x14ac:dyDescent="0.35">
      <c r="A5" s="11" t="s">
        <v>60</v>
      </c>
      <c r="B5" s="10" t="s">
        <v>61</v>
      </c>
    </row>
    <row r="6" spans="1:2" ht="38.5" customHeight="1" x14ac:dyDescent="0.35">
      <c r="A6" s="11" t="s">
        <v>62</v>
      </c>
      <c r="B6" s="10" t="s">
        <v>63</v>
      </c>
    </row>
    <row r="7" spans="1:2" ht="51" customHeight="1" x14ac:dyDescent="0.35">
      <c r="A7" s="11" t="s">
        <v>64</v>
      </c>
      <c r="B7" s="10" t="s">
        <v>65</v>
      </c>
    </row>
    <row r="8" spans="1:2" ht="63.5" customHeight="1" x14ac:dyDescent="0.35">
      <c r="A8" s="11" t="s">
        <v>66</v>
      </c>
      <c r="B8" s="10" t="s">
        <v>67</v>
      </c>
    </row>
    <row r="9" spans="1:2" x14ac:dyDescent="0.35">
      <c r="A9" s="2"/>
      <c r="B9" s="10"/>
    </row>
    <row r="10" spans="1:2" x14ac:dyDescent="0.35">
      <c r="A10" s="11" t="s">
        <v>68</v>
      </c>
      <c r="B10" s="10"/>
    </row>
    <row r="11" spans="1:2" ht="38.5" customHeight="1" x14ac:dyDescent="0.35">
      <c r="A11" s="11" t="s">
        <v>69</v>
      </c>
      <c r="B11" s="10" t="s">
        <v>70</v>
      </c>
    </row>
    <row r="12" spans="1:2" x14ac:dyDescent="0.35">
      <c r="A12" s="11" t="s">
        <v>71</v>
      </c>
      <c r="B12" s="10" t="s">
        <v>72</v>
      </c>
    </row>
    <row r="13" spans="1:2" x14ac:dyDescent="0.35">
      <c r="A13" s="11" t="s">
        <v>73</v>
      </c>
      <c r="B13" s="10" t="s">
        <v>74</v>
      </c>
    </row>
    <row r="14" spans="1:2" x14ac:dyDescent="0.35">
      <c r="A14" s="2"/>
      <c r="B14" s="10"/>
    </row>
    <row r="15" spans="1:2" x14ac:dyDescent="0.35">
      <c r="A15" s="11" t="s">
        <v>75</v>
      </c>
      <c r="B15" s="10"/>
    </row>
    <row r="16" spans="1:2" ht="26" customHeight="1" x14ac:dyDescent="0.35">
      <c r="A16" s="11" t="s">
        <v>76</v>
      </c>
      <c r="B16" s="10" t="s">
        <v>77</v>
      </c>
    </row>
    <row r="17" spans="1:2" x14ac:dyDescent="0.35">
      <c r="A17" s="11" t="s">
        <v>78</v>
      </c>
      <c r="B17" s="10" t="s">
        <v>79</v>
      </c>
    </row>
    <row r="18" spans="1:2" ht="26" customHeight="1" x14ac:dyDescent="0.35">
      <c r="A18" s="11" t="s">
        <v>80</v>
      </c>
      <c r="B18" s="10" t="s">
        <v>81</v>
      </c>
    </row>
    <row r="19" spans="1:2" ht="26" customHeight="1" x14ac:dyDescent="0.35">
      <c r="A19" s="11" t="s">
        <v>82</v>
      </c>
      <c r="B19" s="10" t="s">
        <v>83</v>
      </c>
    </row>
    <row r="20" spans="1:2" ht="26" customHeight="1" x14ac:dyDescent="0.35">
      <c r="A20" s="11" t="s">
        <v>84</v>
      </c>
      <c r="B20" s="10" t="s">
        <v>85</v>
      </c>
    </row>
    <row r="21" spans="1:2" x14ac:dyDescent="0.35">
      <c r="A21" s="2"/>
      <c r="B21" s="10"/>
    </row>
    <row r="22" spans="1:2" x14ac:dyDescent="0.35">
      <c r="A22" s="11" t="s">
        <v>86</v>
      </c>
      <c r="B22" s="10"/>
    </row>
    <row r="23" spans="1:2" x14ac:dyDescent="0.35">
      <c r="A23" s="11" t="s">
        <v>87</v>
      </c>
      <c r="B23" s="10" t="s">
        <v>88</v>
      </c>
    </row>
    <row r="24" spans="1:2" ht="26" customHeight="1" x14ac:dyDescent="0.35">
      <c r="A24" s="11" t="s">
        <v>89</v>
      </c>
      <c r="B24" s="10" t="s">
        <v>90</v>
      </c>
    </row>
    <row r="25" spans="1:2" ht="26" customHeight="1" x14ac:dyDescent="0.35">
      <c r="A25" s="11" t="s">
        <v>91</v>
      </c>
      <c r="B25" s="10" t="s">
        <v>92</v>
      </c>
    </row>
    <row r="26" spans="1:2" x14ac:dyDescent="0.35">
      <c r="A26" s="2"/>
      <c r="B26" s="10"/>
    </row>
    <row r="27" spans="1:2" x14ac:dyDescent="0.35">
      <c r="A27" s="11" t="s">
        <v>93</v>
      </c>
      <c r="B27" s="10"/>
    </row>
    <row r="28" spans="1:2" ht="51" customHeight="1" x14ac:dyDescent="0.35">
      <c r="A28" s="11" t="s">
        <v>94</v>
      </c>
      <c r="B28" s="10" t="s">
        <v>95</v>
      </c>
    </row>
    <row r="29" spans="1:2" ht="26" customHeight="1" x14ac:dyDescent="0.35">
      <c r="A29" s="11" t="s">
        <v>96</v>
      </c>
      <c r="B29" s="10" t="s">
        <v>97</v>
      </c>
    </row>
    <row r="30" spans="1:2" x14ac:dyDescent="0.35">
      <c r="A30" s="2"/>
      <c r="B30" s="10"/>
    </row>
    <row r="31" spans="1:2" x14ac:dyDescent="0.35">
      <c r="A31" s="11" t="s">
        <v>98</v>
      </c>
      <c r="B31" s="10"/>
    </row>
    <row r="32" spans="1:2" ht="38.5" customHeight="1" x14ac:dyDescent="0.35">
      <c r="A32" s="11" t="s">
        <v>99</v>
      </c>
      <c r="B32" s="10" t="s">
        <v>100</v>
      </c>
    </row>
    <row r="33" spans="1:2" ht="26" customHeight="1" x14ac:dyDescent="0.35">
      <c r="A33" s="11" t="s">
        <v>101</v>
      </c>
      <c r="B33" s="10" t="s">
        <v>102</v>
      </c>
    </row>
    <row r="34" spans="1:2" ht="26" customHeight="1" x14ac:dyDescent="0.35">
      <c r="A34" s="11" t="s">
        <v>103</v>
      </c>
      <c r="B34" s="10" t="s">
        <v>104</v>
      </c>
    </row>
    <row r="35" spans="1:2" x14ac:dyDescent="0.35">
      <c r="A35" s="2"/>
      <c r="B35" s="10"/>
    </row>
    <row r="36" spans="1:2" x14ac:dyDescent="0.35">
      <c r="A36" s="11" t="s">
        <v>105</v>
      </c>
      <c r="B36" s="10"/>
    </row>
    <row r="37" spans="1:2" x14ac:dyDescent="0.35">
      <c r="A37" s="11" t="s">
        <v>106</v>
      </c>
      <c r="B37" s="10" t="s">
        <v>107</v>
      </c>
    </row>
    <row r="38" spans="1:2" ht="26" customHeight="1" x14ac:dyDescent="0.35">
      <c r="A38" s="11" t="s">
        <v>108</v>
      </c>
      <c r="B38" s="10" t="s">
        <v>109</v>
      </c>
    </row>
    <row r="39" spans="1:2" ht="26" customHeight="1" x14ac:dyDescent="0.35">
      <c r="A39" s="11" t="s">
        <v>110</v>
      </c>
      <c r="B39" s="10" t="s">
        <v>111</v>
      </c>
    </row>
    <row r="40" spans="1:2" ht="26" customHeight="1" x14ac:dyDescent="0.35">
      <c r="A40" s="11" t="s">
        <v>112</v>
      </c>
      <c r="B40" s="10" t="s">
        <v>113</v>
      </c>
    </row>
    <row r="42" spans="1:2" x14ac:dyDescent="0.35">
      <c r="A42" s="2"/>
      <c r="B42" s="10"/>
    </row>
    <row r="43" spans="1:2" x14ac:dyDescent="0.35">
      <c r="A43" s="11" t="s">
        <v>114</v>
      </c>
      <c r="B43" s="10"/>
    </row>
    <row r="44" spans="1:2" ht="26" customHeight="1" x14ac:dyDescent="0.35">
      <c r="A44" s="11" t="s">
        <v>80</v>
      </c>
      <c r="B44" s="10" t="s">
        <v>115</v>
      </c>
    </row>
    <row r="45" spans="1:2" ht="26" customHeight="1" x14ac:dyDescent="0.35">
      <c r="A45" s="11" t="s">
        <v>116</v>
      </c>
      <c r="B45" s="10" t="s">
        <v>117</v>
      </c>
    </row>
    <row r="46" spans="1:2" ht="26" customHeight="1" x14ac:dyDescent="0.35">
      <c r="A46" s="11" t="s">
        <v>118</v>
      </c>
      <c r="B46" s="10" t="s">
        <v>119</v>
      </c>
    </row>
    <row r="47" spans="1:2" ht="38.5" customHeight="1" x14ac:dyDescent="0.35">
      <c r="A47" s="11" t="s">
        <v>120</v>
      </c>
      <c r="B47" s="10" t="s">
        <v>121</v>
      </c>
    </row>
    <row r="48" spans="1:2" x14ac:dyDescent="0.35">
      <c r="A48" s="11" t="s">
        <v>122</v>
      </c>
      <c r="B48" s="10" t="s">
        <v>123</v>
      </c>
    </row>
    <row r="49" spans="1:2" x14ac:dyDescent="0.35">
      <c r="A49" s="11" t="s">
        <v>124</v>
      </c>
      <c r="B49" s="10" t="s">
        <v>123</v>
      </c>
    </row>
    <row r="50" spans="1:2" ht="26" customHeight="1" x14ac:dyDescent="0.35">
      <c r="A50" s="11" t="s">
        <v>125</v>
      </c>
      <c r="B50" s="10" t="s">
        <v>126</v>
      </c>
    </row>
    <row r="51" spans="1:2" ht="38.5" customHeight="1" x14ac:dyDescent="0.35">
      <c r="A51" s="11" t="s">
        <v>127</v>
      </c>
      <c r="B51" s="10" t="s">
        <v>128</v>
      </c>
    </row>
    <row r="53" spans="1:2" x14ac:dyDescent="0.35">
      <c r="A53" s="2"/>
      <c r="B53" s="10"/>
    </row>
    <row r="54" spans="1:2" x14ac:dyDescent="0.35">
      <c r="A54" s="11" t="s">
        <v>129</v>
      </c>
      <c r="B54" s="10"/>
    </row>
    <row r="55" spans="1:2" ht="26" customHeight="1" x14ac:dyDescent="0.35">
      <c r="A55" s="11" t="s">
        <v>80</v>
      </c>
      <c r="B55" s="10" t="s">
        <v>130</v>
      </c>
    </row>
    <row r="56" spans="1:2" ht="26" customHeight="1" x14ac:dyDescent="0.35">
      <c r="A56" s="11" t="s">
        <v>120</v>
      </c>
      <c r="B56" s="10" t="s">
        <v>131</v>
      </c>
    </row>
    <row r="57" spans="1:2" ht="26" customHeight="1" x14ac:dyDescent="0.35">
      <c r="A57" s="11" t="s">
        <v>132</v>
      </c>
      <c r="B57" s="10" t="s">
        <v>133</v>
      </c>
    </row>
    <row r="58" spans="1:2" ht="38.5" customHeight="1" x14ac:dyDescent="0.35">
      <c r="A58" s="11" t="s">
        <v>134</v>
      </c>
      <c r="B58" s="10" t="s">
        <v>135</v>
      </c>
    </row>
    <row r="59" spans="1:2" ht="38.5" customHeight="1" x14ac:dyDescent="0.35">
      <c r="A59" s="11" t="s">
        <v>136</v>
      </c>
      <c r="B59" s="10" t="s">
        <v>137</v>
      </c>
    </row>
    <row r="61" spans="1:2" x14ac:dyDescent="0.35">
      <c r="A61" s="2"/>
      <c r="B61" s="10"/>
    </row>
    <row r="62" spans="1:2" x14ac:dyDescent="0.35">
      <c r="A62" s="11" t="s">
        <v>138</v>
      </c>
      <c r="B62" s="10"/>
    </row>
    <row r="63" spans="1:2" ht="26" customHeight="1" x14ac:dyDescent="0.35">
      <c r="A63" s="11" t="s">
        <v>80</v>
      </c>
      <c r="B63" s="10" t="s">
        <v>139</v>
      </c>
    </row>
    <row r="64" spans="1:2" ht="38.5" customHeight="1" x14ac:dyDescent="0.35">
      <c r="A64" s="11" t="s">
        <v>140</v>
      </c>
      <c r="B64" s="10" t="s">
        <v>141</v>
      </c>
    </row>
    <row r="65" spans="1:2" ht="26" customHeight="1" x14ac:dyDescent="0.35">
      <c r="A65" s="11" t="s">
        <v>120</v>
      </c>
      <c r="B65" s="10" t="s">
        <v>142</v>
      </c>
    </row>
    <row r="66" spans="1:2" ht="38.5" customHeight="1" x14ac:dyDescent="0.35">
      <c r="A66" s="11" t="s">
        <v>143</v>
      </c>
      <c r="B66" s="10" t="s">
        <v>144</v>
      </c>
    </row>
    <row r="67" spans="1:2" ht="38.5" customHeight="1" x14ac:dyDescent="0.35">
      <c r="A67" s="11" t="s">
        <v>145</v>
      </c>
      <c r="B67" s="10" t="s">
        <v>146</v>
      </c>
    </row>
    <row r="68" spans="1:2" ht="26" customHeight="1" x14ac:dyDescent="0.35">
      <c r="A68" s="11" t="s">
        <v>147</v>
      </c>
      <c r="B68" s="10" t="s">
        <v>148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
  <sheetViews>
    <sheetView tabSelected="1" zoomScaleNormal="100" workbookViewId="0">
      <pane ySplit="1" topLeftCell="A2" activePane="bottomLeft" state="frozen"/>
      <selection pane="bottomLeft" activeCell="R4" sqref="R4"/>
    </sheetView>
  </sheetViews>
  <sheetFormatPr defaultRowHeight="14.5" x14ac:dyDescent="0.35"/>
  <cols>
    <col min="1" max="1" width="20" customWidth="1"/>
    <col min="2" max="2" width="10" customWidth="1"/>
    <col min="3" max="4" width="19" customWidth="1"/>
    <col min="5" max="6" width="13" customWidth="1"/>
    <col min="7" max="9" width="10" customWidth="1"/>
    <col min="10" max="10" width="20" customWidth="1"/>
    <col min="11" max="11" width="24" customWidth="1"/>
    <col min="12" max="12" width="28" customWidth="1"/>
    <col min="13" max="13" width="30" customWidth="1"/>
    <col min="14" max="14" width="19" customWidth="1"/>
    <col min="15" max="15" width="30" customWidth="1"/>
    <col min="16" max="16" width="23" customWidth="1"/>
    <col min="17" max="17" width="24" customWidth="1"/>
    <col min="18" max="18" width="19" customWidth="1"/>
    <col min="19" max="19" width="28" customWidth="1"/>
    <col min="20" max="21" width="10" customWidth="1"/>
    <col min="22" max="22" width="20" customWidth="1"/>
    <col min="23" max="23" width="10" customWidth="1"/>
    <col min="24" max="24" width="21" customWidth="1"/>
  </cols>
  <sheetData>
    <row r="1" spans="1:24" ht="26.5" customHeight="1" x14ac:dyDescent="0.35">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c r="U1" s="1" t="s">
        <v>22</v>
      </c>
      <c r="V1" s="1" t="s">
        <v>23</v>
      </c>
      <c r="W1" s="1" t="s">
        <v>24</v>
      </c>
      <c r="X1" s="1" t="s">
        <v>25</v>
      </c>
    </row>
    <row r="2" spans="1:24" x14ac:dyDescent="0.35">
      <c r="A2" s="2" t="s">
        <v>28</v>
      </c>
      <c r="B2" s="3" t="s">
        <v>29</v>
      </c>
      <c r="C2" s="4">
        <v>25526</v>
      </c>
      <c r="D2" s="4">
        <v>9331</v>
      </c>
      <c r="E2" s="5">
        <v>30.2</v>
      </c>
      <c r="F2" s="6">
        <v>0.26500000000000001</v>
      </c>
      <c r="G2" s="6">
        <v>0.2903</v>
      </c>
      <c r="H2" s="6">
        <v>0.3206</v>
      </c>
      <c r="I2" s="6">
        <v>0.1241</v>
      </c>
      <c r="J2" s="4">
        <v>5584</v>
      </c>
      <c r="K2" s="4">
        <v>3748</v>
      </c>
      <c r="L2" s="2"/>
      <c r="M2" s="7">
        <v>35043</v>
      </c>
      <c r="N2" s="6">
        <v>0.27439999999999998</v>
      </c>
      <c r="O2" s="6">
        <v>0.14149999999999999</v>
      </c>
      <c r="P2" s="4">
        <v>2545</v>
      </c>
      <c r="Q2" s="4">
        <v>7975</v>
      </c>
      <c r="R2" s="6">
        <v>0.2419</v>
      </c>
      <c r="S2" s="7">
        <v>114716</v>
      </c>
      <c r="T2" s="6">
        <v>0.5917</v>
      </c>
      <c r="U2" s="6">
        <v>0.3987</v>
      </c>
      <c r="V2" s="2"/>
      <c r="W2" s="6">
        <v>5.8999999999999999E-3</v>
      </c>
      <c r="X2" s="6">
        <v>3.7000000000000002E-3</v>
      </c>
    </row>
    <row r="3" spans="1:24" x14ac:dyDescent="0.35">
      <c r="A3" s="2" t="s">
        <v>28</v>
      </c>
      <c r="B3" s="3" t="s">
        <v>30</v>
      </c>
      <c r="C3" s="4">
        <v>22183</v>
      </c>
      <c r="D3" s="4">
        <v>10822</v>
      </c>
      <c r="E3" s="5">
        <v>30.9</v>
      </c>
      <c r="F3" s="6">
        <v>0.18640000000000001</v>
      </c>
      <c r="G3" s="6">
        <v>0.39329999999999998</v>
      </c>
      <c r="H3" s="6">
        <v>0.30220000000000002</v>
      </c>
      <c r="I3" s="6">
        <v>0.11799999999999999</v>
      </c>
      <c r="J3" s="4">
        <v>4665</v>
      </c>
      <c r="K3" s="4">
        <v>6156</v>
      </c>
      <c r="L3" s="2"/>
      <c r="M3" s="7">
        <v>43220</v>
      </c>
      <c r="N3" s="6">
        <v>0.27150000000000002</v>
      </c>
      <c r="O3" s="6">
        <v>0.33050000000000002</v>
      </c>
      <c r="P3" s="4">
        <v>3468</v>
      </c>
      <c r="Q3" s="4">
        <v>7278</v>
      </c>
      <c r="R3" s="6">
        <v>0.32269999999999999</v>
      </c>
      <c r="S3" s="7">
        <v>229084</v>
      </c>
      <c r="T3" s="6">
        <v>0.6694</v>
      </c>
      <c r="U3" s="6">
        <v>0.29599999999999999</v>
      </c>
      <c r="V3" s="6">
        <v>1.8800000000000001E-2</v>
      </c>
      <c r="W3" s="6">
        <v>8.8000000000000005E-3</v>
      </c>
      <c r="X3" s="6">
        <v>6.8999999999999999E-3</v>
      </c>
    </row>
    <row r="4" spans="1:24" x14ac:dyDescent="0.35">
      <c r="A4" s="2" t="s">
        <v>28</v>
      </c>
      <c r="B4" s="3" t="s">
        <v>31</v>
      </c>
      <c r="C4" s="4">
        <v>24161</v>
      </c>
      <c r="D4" s="4">
        <v>12959</v>
      </c>
      <c r="E4" s="5">
        <v>34.1</v>
      </c>
      <c r="F4" s="6">
        <v>0.13569999999999999</v>
      </c>
      <c r="G4" s="6">
        <v>0.39269999999999999</v>
      </c>
      <c r="H4" s="6">
        <v>0.35620000000000002</v>
      </c>
      <c r="I4" s="6">
        <v>0.1154</v>
      </c>
      <c r="J4" s="4">
        <v>4826</v>
      </c>
      <c r="K4" s="4">
        <v>8133</v>
      </c>
      <c r="L4" s="2"/>
      <c r="M4" s="7">
        <v>64828</v>
      </c>
      <c r="N4" s="6">
        <v>0.19600000000000001</v>
      </c>
      <c r="O4" s="6">
        <v>0.45850000000000002</v>
      </c>
      <c r="P4" s="4">
        <v>5144</v>
      </c>
      <c r="Q4" s="4">
        <v>7821</v>
      </c>
      <c r="R4" s="6">
        <v>0.39679999999999999</v>
      </c>
      <c r="S4" s="7">
        <v>362936</v>
      </c>
      <c r="T4" s="6">
        <v>0.71479999999999999</v>
      </c>
      <c r="U4" s="6">
        <v>0.2349</v>
      </c>
      <c r="V4" s="6">
        <v>2.24E-2</v>
      </c>
      <c r="W4" s="6">
        <v>2.52E-2</v>
      </c>
      <c r="X4" s="6">
        <v>2.7000000000000001E-3</v>
      </c>
    </row>
    <row r="5" spans="1:24" x14ac:dyDescent="0.35">
      <c r="A5" s="2" t="s">
        <v>28</v>
      </c>
      <c r="B5" s="3" t="s">
        <v>32</v>
      </c>
      <c r="C5" s="4">
        <v>23289</v>
      </c>
      <c r="D5" s="4">
        <v>13019</v>
      </c>
      <c r="E5" s="5">
        <v>36.6</v>
      </c>
      <c r="F5" s="6">
        <v>0.1021</v>
      </c>
      <c r="G5" s="6">
        <v>0.38469999999999999</v>
      </c>
      <c r="H5" s="6">
        <v>0.39069999999999999</v>
      </c>
      <c r="I5" s="6">
        <v>0.12239999999999999</v>
      </c>
      <c r="J5" s="4">
        <v>4246</v>
      </c>
      <c r="K5" s="4">
        <v>8773</v>
      </c>
      <c r="L5" s="2"/>
      <c r="M5" s="7">
        <v>71947</v>
      </c>
      <c r="N5" s="6">
        <v>0.16400000000000001</v>
      </c>
      <c r="O5" s="6">
        <v>0.58040000000000003</v>
      </c>
      <c r="P5" s="4">
        <v>5733</v>
      </c>
      <c r="Q5" s="4">
        <v>7238</v>
      </c>
      <c r="R5" s="6">
        <v>0.442</v>
      </c>
      <c r="S5" s="7">
        <v>275147</v>
      </c>
      <c r="T5" s="6">
        <v>0.73819999999999997</v>
      </c>
      <c r="U5" s="6">
        <v>0.1575</v>
      </c>
      <c r="V5" s="6">
        <v>3.3700000000000001E-2</v>
      </c>
      <c r="W5" s="6">
        <v>6.0600000000000001E-2</v>
      </c>
      <c r="X5" s="6">
        <v>0.01</v>
      </c>
    </row>
    <row r="6" spans="1:24" x14ac:dyDescent="0.35">
      <c r="A6" s="2" t="s">
        <v>28</v>
      </c>
      <c r="B6" s="3" t="s">
        <v>33</v>
      </c>
      <c r="C6" s="4">
        <v>25836</v>
      </c>
      <c r="D6" s="4">
        <v>13683</v>
      </c>
      <c r="E6" s="5">
        <v>37.1</v>
      </c>
      <c r="F6" s="6">
        <v>0.112</v>
      </c>
      <c r="G6" s="6">
        <v>0.38500000000000001</v>
      </c>
      <c r="H6" s="6">
        <v>0.36230000000000001</v>
      </c>
      <c r="I6" s="6">
        <v>0.14080000000000001</v>
      </c>
      <c r="J6" s="4">
        <v>4913</v>
      </c>
      <c r="K6" s="4">
        <v>8770</v>
      </c>
      <c r="L6" s="4">
        <v>1753</v>
      </c>
      <c r="M6" s="7">
        <v>74736</v>
      </c>
      <c r="N6" s="6">
        <v>0.16719999999999999</v>
      </c>
      <c r="O6" s="6">
        <v>0.63600000000000001</v>
      </c>
      <c r="P6" s="4">
        <v>6514</v>
      </c>
      <c r="Q6" s="4">
        <v>7169</v>
      </c>
      <c r="R6" s="6">
        <v>0.47610000000000002</v>
      </c>
      <c r="S6" s="7">
        <v>521511</v>
      </c>
      <c r="T6" s="6">
        <v>0.73440000000000005</v>
      </c>
      <c r="U6" s="6">
        <v>0.1173</v>
      </c>
      <c r="V6" s="6">
        <v>4.7600000000000003E-2</v>
      </c>
      <c r="W6" s="6">
        <v>7.6799999999999993E-2</v>
      </c>
      <c r="X6" s="6">
        <v>2.3900000000000001E-2</v>
      </c>
    </row>
    <row r="7" spans="1:24" x14ac:dyDescent="0.35">
      <c r="A7" s="26" t="s">
        <v>28</v>
      </c>
      <c r="B7" s="27" t="s">
        <v>34</v>
      </c>
      <c r="C7" s="28">
        <v>30155</v>
      </c>
      <c r="D7" s="28">
        <v>15632</v>
      </c>
      <c r="E7" s="29">
        <v>39.299999999999997</v>
      </c>
      <c r="F7" s="30">
        <v>0.1323</v>
      </c>
      <c r="G7" s="30">
        <v>0.3392</v>
      </c>
      <c r="H7" s="30">
        <v>0.3458</v>
      </c>
      <c r="I7" s="30">
        <v>0.18260000000000001</v>
      </c>
      <c r="J7" s="28">
        <v>7577</v>
      </c>
      <c r="K7" s="28">
        <v>8055</v>
      </c>
      <c r="L7" s="28">
        <v>2188</v>
      </c>
      <c r="M7" s="31">
        <v>95428</v>
      </c>
      <c r="N7" s="30">
        <v>7.8100000000000003E-2</v>
      </c>
      <c r="O7" s="30">
        <v>0.75660000000000005</v>
      </c>
      <c r="P7" s="28">
        <v>7047</v>
      </c>
      <c r="Q7" s="28">
        <v>8585</v>
      </c>
      <c r="R7" s="30">
        <v>0.45079999999999998</v>
      </c>
      <c r="S7" s="31">
        <v>572612</v>
      </c>
      <c r="T7" s="30">
        <v>0.71650000000000003</v>
      </c>
      <c r="U7" s="30">
        <v>8.8800000000000004E-2</v>
      </c>
      <c r="V7" s="30">
        <v>5.8299999999999998E-2</v>
      </c>
      <c r="W7" s="30">
        <v>8.7800000000000003E-2</v>
      </c>
      <c r="X7" s="30">
        <v>4.8399999999999999E-2</v>
      </c>
    </row>
    <row r="8" spans="1:24" x14ac:dyDescent="0.35">
      <c r="A8" s="26" t="s">
        <v>28</v>
      </c>
      <c r="B8" s="27" t="s">
        <v>255</v>
      </c>
      <c r="C8" s="28">
        <v>28075</v>
      </c>
      <c r="D8" s="28">
        <v>14890</v>
      </c>
      <c r="E8" s="29">
        <v>40.1</v>
      </c>
      <c r="F8" s="30">
        <v>0.13239999999999999</v>
      </c>
      <c r="G8" s="30">
        <v>0.31940000000000002</v>
      </c>
      <c r="H8" s="30">
        <v>0.35670000000000002</v>
      </c>
      <c r="I8" s="30">
        <v>0.19159999999999999</v>
      </c>
      <c r="J8" s="28">
        <v>5956</v>
      </c>
      <c r="K8" s="28">
        <v>8934</v>
      </c>
      <c r="L8" s="28">
        <v>2238</v>
      </c>
      <c r="M8" s="31">
        <v>100429</v>
      </c>
      <c r="N8" s="30">
        <v>8.6699999999999999E-2</v>
      </c>
      <c r="O8" s="30">
        <v>0.78220000000000001</v>
      </c>
      <c r="P8" s="28">
        <v>7659</v>
      </c>
      <c r="Q8" s="28">
        <v>7231</v>
      </c>
      <c r="R8" s="30">
        <v>0.51439999999999997</v>
      </c>
      <c r="S8" s="31">
        <v>521425</v>
      </c>
      <c r="T8" s="30">
        <v>0.74490000000000001</v>
      </c>
      <c r="U8" s="30">
        <v>8.2000000000000003E-2</v>
      </c>
      <c r="V8" s="30">
        <v>4.02E-2</v>
      </c>
      <c r="W8" s="30">
        <v>7.5899999999999995E-2</v>
      </c>
      <c r="X8" s="30">
        <v>5.7099999999999998E-2</v>
      </c>
    </row>
    <row r="9" spans="1:24" x14ac:dyDescent="0.35">
      <c r="A9" s="2" t="s">
        <v>47</v>
      </c>
      <c r="B9" s="3" t="s">
        <v>29</v>
      </c>
      <c r="C9" s="4">
        <v>33410</v>
      </c>
      <c r="D9" s="4">
        <v>8900</v>
      </c>
      <c r="E9" s="5">
        <v>36.700000000000003</v>
      </c>
      <c r="F9" s="6">
        <v>0.26669999999999999</v>
      </c>
      <c r="G9" s="6">
        <v>0.21390000000000001</v>
      </c>
      <c r="H9" s="6">
        <v>0.38840000000000002</v>
      </c>
      <c r="I9" s="6">
        <v>0.13100000000000001</v>
      </c>
      <c r="J9" s="4">
        <v>8790</v>
      </c>
      <c r="K9" s="4">
        <v>110</v>
      </c>
      <c r="L9" s="2"/>
      <c r="M9" s="7">
        <v>46756</v>
      </c>
      <c r="N9" s="6">
        <v>0.16300000000000001</v>
      </c>
      <c r="O9" s="6">
        <v>2.12E-2</v>
      </c>
      <c r="P9" s="4">
        <v>7376</v>
      </c>
      <c r="Q9" s="4">
        <v>3675</v>
      </c>
      <c r="R9" s="6">
        <v>0.66749999999999998</v>
      </c>
      <c r="S9" s="7">
        <v>58434</v>
      </c>
      <c r="T9" s="6">
        <v>0.92810000000000004</v>
      </c>
      <c r="U9" s="6">
        <v>6.3799999999999996E-2</v>
      </c>
      <c r="V9" s="2"/>
      <c r="W9" s="6">
        <v>4.1999999999999997E-3</v>
      </c>
      <c r="X9" s="6">
        <v>3.8999999999999998E-3</v>
      </c>
    </row>
    <row r="10" spans="1:24" x14ac:dyDescent="0.35">
      <c r="A10" s="2" t="s">
        <v>47</v>
      </c>
      <c r="B10" s="3" t="s">
        <v>30</v>
      </c>
      <c r="C10" s="4">
        <v>26879</v>
      </c>
      <c r="D10" s="4">
        <v>10427</v>
      </c>
      <c r="E10" s="5">
        <v>39.9</v>
      </c>
      <c r="F10" s="6">
        <v>0.2059</v>
      </c>
      <c r="G10" s="6">
        <v>0.24990000000000001</v>
      </c>
      <c r="H10" s="6">
        <v>0.3634</v>
      </c>
      <c r="I10" s="6">
        <v>0.18079999999999999</v>
      </c>
      <c r="J10" s="4">
        <v>7194</v>
      </c>
      <c r="K10" s="4">
        <v>3233</v>
      </c>
      <c r="L10" s="2"/>
      <c r="M10" s="7">
        <v>36531</v>
      </c>
      <c r="N10" s="6">
        <v>0.2039</v>
      </c>
      <c r="O10" s="6">
        <v>6.2899999999999998E-2</v>
      </c>
      <c r="P10" s="4">
        <v>7155</v>
      </c>
      <c r="Q10" s="4">
        <v>3242</v>
      </c>
      <c r="R10" s="6">
        <v>0.68820000000000003</v>
      </c>
      <c r="S10" s="7">
        <v>66438</v>
      </c>
      <c r="T10" s="6">
        <v>0.88419999999999999</v>
      </c>
      <c r="U10" s="6">
        <v>5.6300000000000003E-2</v>
      </c>
      <c r="V10" s="6">
        <v>3.5299999999999998E-2</v>
      </c>
      <c r="W10" s="6">
        <v>2.0199999999999999E-2</v>
      </c>
      <c r="X10" s="6">
        <v>3.8999999999999998E-3</v>
      </c>
    </row>
    <row r="11" spans="1:24" x14ac:dyDescent="0.35">
      <c r="A11" s="2" t="s">
        <v>47</v>
      </c>
      <c r="B11" s="3" t="s">
        <v>31</v>
      </c>
      <c r="C11" s="4">
        <v>23617</v>
      </c>
      <c r="D11" s="4">
        <v>10095</v>
      </c>
      <c r="E11" s="5">
        <v>38.299999999999997</v>
      </c>
      <c r="F11" s="6">
        <v>0.18579999999999999</v>
      </c>
      <c r="G11" s="6">
        <v>0.2681</v>
      </c>
      <c r="H11" s="6">
        <v>0.34539999999999998</v>
      </c>
      <c r="I11" s="6">
        <v>0.2006</v>
      </c>
      <c r="J11" s="4">
        <v>6082</v>
      </c>
      <c r="K11" s="4">
        <v>4013</v>
      </c>
      <c r="L11" s="2"/>
      <c r="M11" s="7">
        <v>43423</v>
      </c>
      <c r="N11" s="6">
        <v>0.18779999999999999</v>
      </c>
      <c r="O11" s="6">
        <v>0.1202</v>
      </c>
      <c r="P11" s="4">
        <v>6846</v>
      </c>
      <c r="Q11" s="4">
        <v>3157</v>
      </c>
      <c r="R11" s="6">
        <v>0.68440000000000001</v>
      </c>
      <c r="S11" s="7">
        <v>106608</v>
      </c>
      <c r="T11" s="6">
        <v>0.81279999999999997</v>
      </c>
      <c r="U11" s="6">
        <v>6.8199999999999997E-2</v>
      </c>
      <c r="V11" s="6">
        <v>4.3700000000000003E-2</v>
      </c>
      <c r="W11" s="6">
        <v>7.4099999999999999E-2</v>
      </c>
      <c r="X11" s="6">
        <v>1.1999999999999999E-3</v>
      </c>
    </row>
    <row r="12" spans="1:24" x14ac:dyDescent="0.35">
      <c r="A12" s="2" t="s">
        <v>47</v>
      </c>
      <c r="B12" s="3" t="s">
        <v>32</v>
      </c>
      <c r="C12" s="4">
        <v>24154</v>
      </c>
      <c r="D12" s="4">
        <v>10112</v>
      </c>
      <c r="E12" s="5">
        <v>37.299999999999997</v>
      </c>
      <c r="F12" s="6">
        <v>0.2089</v>
      </c>
      <c r="G12" s="6">
        <v>0.25459999999999999</v>
      </c>
      <c r="H12" s="6">
        <v>0.36699999999999999</v>
      </c>
      <c r="I12" s="6">
        <v>0.1694</v>
      </c>
      <c r="J12" s="4">
        <v>5587</v>
      </c>
      <c r="K12" s="4">
        <v>4525</v>
      </c>
      <c r="L12" s="2"/>
      <c r="M12" s="7">
        <v>40196</v>
      </c>
      <c r="N12" s="6">
        <v>0.2823</v>
      </c>
      <c r="O12" s="6">
        <v>0.1678</v>
      </c>
      <c r="P12" s="4">
        <v>6071</v>
      </c>
      <c r="Q12" s="4">
        <v>4056</v>
      </c>
      <c r="R12" s="6">
        <v>0.59950000000000003</v>
      </c>
      <c r="S12" s="7">
        <v>92052</v>
      </c>
      <c r="T12" s="6">
        <v>0.56950000000000001</v>
      </c>
      <c r="U12" s="6">
        <v>0.1363</v>
      </c>
      <c r="V12" s="6">
        <v>7.3800000000000004E-2</v>
      </c>
      <c r="W12" s="6">
        <v>0.20519999999999999</v>
      </c>
      <c r="X12" s="6">
        <v>1.52E-2</v>
      </c>
    </row>
    <row r="13" spans="1:24" x14ac:dyDescent="0.35">
      <c r="A13" s="2" t="s">
        <v>47</v>
      </c>
      <c r="B13" s="3" t="s">
        <v>33</v>
      </c>
      <c r="C13" s="4">
        <v>25689</v>
      </c>
      <c r="D13" s="4">
        <v>10845</v>
      </c>
      <c r="E13" s="5">
        <v>33.299999999999997</v>
      </c>
      <c r="F13" s="6">
        <v>0.15859999999999999</v>
      </c>
      <c r="G13" s="6">
        <v>0.36259999999999998</v>
      </c>
      <c r="H13" s="6">
        <v>0.36009999999999998</v>
      </c>
      <c r="I13" s="6">
        <v>0.1187</v>
      </c>
      <c r="J13" s="4">
        <v>5232</v>
      </c>
      <c r="K13" s="4">
        <v>5613</v>
      </c>
      <c r="L13" s="4">
        <v>2331</v>
      </c>
      <c r="M13" s="7">
        <v>43923</v>
      </c>
      <c r="N13" s="6">
        <v>0.23669999999999999</v>
      </c>
      <c r="O13" s="6">
        <v>0.27839999999999998</v>
      </c>
      <c r="P13" s="4">
        <v>5884</v>
      </c>
      <c r="Q13" s="4">
        <v>4961</v>
      </c>
      <c r="R13" s="6">
        <v>0.54259999999999997</v>
      </c>
      <c r="S13" s="7">
        <v>262239</v>
      </c>
      <c r="T13" s="6">
        <v>0.54339999999999999</v>
      </c>
      <c r="U13" s="6">
        <v>7.3800000000000004E-2</v>
      </c>
      <c r="V13" s="6">
        <v>0.1691</v>
      </c>
      <c r="W13" s="6">
        <v>0.191</v>
      </c>
      <c r="X13" s="6">
        <v>2.2700000000000001E-2</v>
      </c>
    </row>
    <row r="14" spans="1:24" x14ac:dyDescent="0.35">
      <c r="A14" s="26" t="s">
        <v>47</v>
      </c>
      <c r="B14" s="27" t="s">
        <v>34</v>
      </c>
      <c r="C14" s="28">
        <v>26957</v>
      </c>
      <c r="D14" s="28">
        <v>11883</v>
      </c>
      <c r="E14" s="29">
        <v>34.799999999999997</v>
      </c>
      <c r="F14" s="30">
        <v>0.16339999999999999</v>
      </c>
      <c r="G14" s="30">
        <v>0.33739999999999998</v>
      </c>
      <c r="H14" s="30">
        <v>0.37359999999999999</v>
      </c>
      <c r="I14" s="30">
        <v>0.12570000000000001</v>
      </c>
      <c r="J14" s="28">
        <v>6909</v>
      </c>
      <c r="K14" s="28">
        <v>4974</v>
      </c>
      <c r="L14" s="28">
        <v>2243</v>
      </c>
      <c r="M14" s="31">
        <v>72630</v>
      </c>
      <c r="N14" s="30">
        <v>0.1351</v>
      </c>
      <c r="O14" s="30">
        <v>0.52380000000000004</v>
      </c>
      <c r="P14" s="28">
        <v>6264</v>
      </c>
      <c r="Q14" s="28">
        <v>5619</v>
      </c>
      <c r="R14" s="30">
        <v>0.52710000000000001</v>
      </c>
      <c r="S14" s="31">
        <v>329506</v>
      </c>
      <c r="T14" s="30">
        <v>0.59109999999999996</v>
      </c>
      <c r="U14" s="30">
        <v>4.9799999999999997E-2</v>
      </c>
      <c r="V14" s="30">
        <v>0.16159999999999999</v>
      </c>
      <c r="W14" s="30">
        <v>0.15640000000000001</v>
      </c>
      <c r="X14" s="30">
        <v>4.1200000000000001E-2</v>
      </c>
    </row>
    <row r="15" spans="1:24" x14ac:dyDescent="0.35">
      <c r="A15" s="52" t="s">
        <v>47</v>
      </c>
      <c r="B15" s="53" t="s">
        <v>255</v>
      </c>
      <c r="C15" s="54">
        <v>25487</v>
      </c>
      <c r="D15" s="54">
        <v>12209</v>
      </c>
      <c r="E15" s="55">
        <v>36.799999999999997</v>
      </c>
      <c r="F15" s="56">
        <v>0.1537</v>
      </c>
      <c r="G15" s="56">
        <v>0.30380000000000001</v>
      </c>
      <c r="H15" s="56">
        <v>0.4163</v>
      </c>
      <c r="I15" s="56">
        <v>0.12620000000000001</v>
      </c>
      <c r="J15" s="54">
        <v>5733</v>
      </c>
      <c r="K15" s="54">
        <v>6476</v>
      </c>
      <c r="L15" s="54">
        <v>2448</v>
      </c>
      <c r="M15" s="57">
        <v>80144</v>
      </c>
      <c r="N15" s="56">
        <v>0.155</v>
      </c>
      <c r="O15" s="56">
        <v>0.58309999999999995</v>
      </c>
      <c r="P15" s="54">
        <v>7060</v>
      </c>
      <c r="Q15" s="54">
        <v>5149</v>
      </c>
      <c r="R15" s="56">
        <v>0.57830000000000004</v>
      </c>
      <c r="S15" s="57">
        <v>350060</v>
      </c>
      <c r="T15" s="56">
        <v>0.63260000000000005</v>
      </c>
      <c r="U15" s="56">
        <v>4.1200000000000001E-2</v>
      </c>
      <c r="V15" s="56">
        <v>0.12640000000000001</v>
      </c>
      <c r="W15" s="56">
        <v>0.1444</v>
      </c>
      <c r="X15" s="56">
        <v>5.5399999999999998E-2</v>
      </c>
    </row>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3"/>
  <sheetViews>
    <sheetView workbookViewId="0">
      <pane ySplit="1" topLeftCell="A2" activePane="bottomLeft" state="frozen"/>
      <selection pane="bottomLeft"/>
    </sheetView>
  </sheetViews>
  <sheetFormatPr defaultRowHeight="14.5" x14ac:dyDescent="0.35"/>
  <cols>
    <col min="1" max="1" width="30" customWidth="1"/>
    <col min="2" max="2" width="50" customWidth="1"/>
    <col min="3" max="3" width="30" customWidth="1"/>
    <col min="4" max="4" width="45" customWidth="1"/>
    <col min="5" max="5" width="27" customWidth="1"/>
  </cols>
  <sheetData>
    <row r="1" spans="1:5" x14ac:dyDescent="0.35">
      <c r="A1" s="1" t="s">
        <v>149</v>
      </c>
      <c r="B1" s="1" t="s">
        <v>150</v>
      </c>
      <c r="C1" s="1" t="s">
        <v>151</v>
      </c>
      <c r="D1" s="1" t="s">
        <v>152</v>
      </c>
      <c r="E1" s="1" t="s">
        <v>153</v>
      </c>
    </row>
    <row r="2" spans="1:5" ht="26" customHeight="1" x14ac:dyDescent="0.35">
      <c r="A2" s="10" t="s">
        <v>4</v>
      </c>
      <c r="B2" s="10" t="s">
        <v>154</v>
      </c>
      <c r="C2" s="10" t="s">
        <v>155</v>
      </c>
      <c r="D2" s="10" t="s">
        <v>156</v>
      </c>
      <c r="E2" s="10" t="s">
        <v>157</v>
      </c>
    </row>
    <row r="3" spans="1:5" x14ac:dyDescent="0.35">
      <c r="A3" s="10" t="s">
        <v>5</v>
      </c>
      <c r="B3" s="10" t="s">
        <v>158</v>
      </c>
      <c r="C3" s="10" t="s">
        <v>159</v>
      </c>
      <c r="D3" s="10" t="s">
        <v>160</v>
      </c>
      <c r="E3" s="10" t="s">
        <v>157</v>
      </c>
    </row>
    <row r="4" spans="1:5" x14ac:dyDescent="0.35">
      <c r="A4" s="10" t="s">
        <v>6</v>
      </c>
      <c r="B4" s="10" t="s">
        <v>161</v>
      </c>
      <c r="C4" s="10" t="s">
        <v>155</v>
      </c>
      <c r="D4" s="10" t="s">
        <v>162</v>
      </c>
      <c r="E4" s="10" t="s">
        <v>163</v>
      </c>
    </row>
    <row r="5" spans="1:5" x14ac:dyDescent="0.35">
      <c r="A5" s="10" t="s">
        <v>7</v>
      </c>
      <c r="B5" s="10" t="s">
        <v>164</v>
      </c>
      <c r="C5" s="10" t="s">
        <v>155</v>
      </c>
      <c r="D5" s="10" t="s">
        <v>165</v>
      </c>
      <c r="E5" s="10" t="s">
        <v>157</v>
      </c>
    </row>
    <row r="6" spans="1:5" x14ac:dyDescent="0.35">
      <c r="A6" s="10" t="s">
        <v>8</v>
      </c>
      <c r="B6" s="10" t="s">
        <v>166</v>
      </c>
      <c r="C6" s="10" t="s">
        <v>155</v>
      </c>
      <c r="D6" s="10" t="s">
        <v>165</v>
      </c>
      <c r="E6" s="10" t="s">
        <v>157</v>
      </c>
    </row>
    <row r="7" spans="1:5" x14ac:dyDescent="0.35">
      <c r="A7" s="10" t="s">
        <v>9</v>
      </c>
      <c r="B7" s="10" t="s">
        <v>167</v>
      </c>
      <c r="C7" s="10" t="s">
        <v>155</v>
      </c>
      <c r="D7" s="10" t="s">
        <v>165</v>
      </c>
      <c r="E7" s="10" t="s">
        <v>157</v>
      </c>
    </row>
    <row r="8" spans="1:5" x14ac:dyDescent="0.35">
      <c r="A8" s="10" t="s">
        <v>10</v>
      </c>
      <c r="B8" s="10" t="s">
        <v>168</v>
      </c>
      <c r="C8" s="10" t="s">
        <v>155</v>
      </c>
      <c r="D8" s="10" t="s">
        <v>165</v>
      </c>
      <c r="E8" s="10" t="s">
        <v>157</v>
      </c>
    </row>
    <row r="9" spans="1:5" ht="26" customHeight="1" x14ac:dyDescent="0.35">
      <c r="A9" s="10" t="s">
        <v>11</v>
      </c>
      <c r="B9" s="10" t="s">
        <v>169</v>
      </c>
      <c r="C9" s="10" t="s">
        <v>159</v>
      </c>
      <c r="D9" s="10" t="s">
        <v>160</v>
      </c>
      <c r="E9" s="10" t="s">
        <v>157</v>
      </c>
    </row>
    <row r="10" spans="1:5" ht="26" customHeight="1" x14ac:dyDescent="0.35">
      <c r="A10" s="10" t="s">
        <v>12</v>
      </c>
      <c r="B10" s="10" t="s">
        <v>170</v>
      </c>
      <c r="C10" s="10" t="s">
        <v>159</v>
      </c>
      <c r="D10" s="10" t="s">
        <v>160</v>
      </c>
      <c r="E10" s="10" t="s">
        <v>157</v>
      </c>
    </row>
    <row r="11" spans="1:5" x14ac:dyDescent="0.35">
      <c r="A11" s="10" t="s">
        <v>13</v>
      </c>
      <c r="B11" s="10" t="s">
        <v>171</v>
      </c>
      <c r="C11" s="10" t="s">
        <v>159</v>
      </c>
      <c r="D11" s="10" t="s">
        <v>172</v>
      </c>
      <c r="E11" s="10" t="s">
        <v>157</v>
      </c>
    </row>
    <row r="12" spans="1:5" ht="26" customHeight="1" x14ac:dyDescent="0.35">
      <c r="A12" s="10" t="s">
        <v>14</v>
      </c>
      <c r="B12" s="10" t="s">
        <v>173</v>
      </c>
      <c r="C12" s="10" t="s">
        <v>174</v>
      </c>
      <c r="D12" s="10" t="s">
        <v>175</v>
      </c>
      <c r="E12" s="10" t="s">
        <v>157</v>
      </c>
    </row>
    <row r="13" spans="1:5" ht="26" customHeight="1" x14ac:dyDescent="0.35">
      <c r="A13" s="10" t="s">
        <v>15</v>
      </c>
      <c r="B13" s="10" t="s">
        <v>176</v>
      </c>
      <c r="C13" s="10" t="s">
        <v>177</v>
      </c>
      <c r="D13" s="10" t="s">
        <v>178</v>
      </c>
      <c r="E13" s="10" t="s">
        <v>157</v>
      </c>
    </row>
    <row r="14" spans="1:5" ht="26" customHeight="1" x14ac:dyDescent="0.35">
      <c r="A14" s="10" t="s">
        <v>16</v>
      </c>
      <c r="B14" s="10" t="s">
        <v>179</v>
      </c>
      <c r="C14" s="10" t="s">
        <v>180</v>
      </c>
      <c r="D14" s="10" t="s">
        <v>181</v>
      </c>
      <c r="E14" s="10" t="s">
        <v>157</v>
      </c>
    </row>
    <row r="15" spans="1:5" x14ac:dyDescent="0.35">
      <c r="A15" s="10" t="s">
        <v>17</v>
      </c>
      <c r="B15" s="10" t="s">
        <v>182</v>
      </c>
      <c r="C15" s="10" t="s">
        <v>159</v>
      </c>
      <c r="D15" s="10" t="s">
        <v>183</v>
      </c>
      <c r="E15" s="10" t="s">
        <v>157</v>
      </c>
    </row>
    <row r="16" spans="1:5" x14ac:dyDescent="0.35">
      <c r="A16" s="10" t="s">
        <v>18</v>
      </c>
      <c r="B16" s="10" t="s">
        <v>184</v>
      </c>
      <c r="C16" s="10" t="s">
        <v>159</v>
      </c>
      <c r="D16" s="10" t="s">
        <v>183</v>
      </c>
      <c r="E16" s="10" t="s">
        <v>157</v>
      </c>
    </row>
    <row r="17" spans="1:5" x14ac:dyDescent="0.35">
      <c r="A17" s="10" t="s">
        <v>19</v>
      </c>
      <c r="B17" s="10" t="s">
        <v>185</v>
      </c>
      <c r="C17" s="10" t="s">
        <v>159</v>
      </c>
      <c r="D17" s="10" t="s">
        <v>186</v>
      </c>
      <c r="E17" s="10" t="s">
        <v>157</v>
      </c>
    </row>
    <row r="18" spans="1:5" ht="26" customHeight="1" x14ac:dyDescent="0.35">
      <c r="A18" s="10" t="s">
        <v>20</v>
      </c>
      <c r="B18" s="10" t="s">
        <v>187</v>
      </c>
      <c r="C18" s="10" t="s">
        <v>188</v>
      </c>
      <c r="D18" s="10" t="s">
        <v>189</v>
      </c>
      <c r="E18" s="10" t="s">
        <v>157</v>
      </c>
    </row>
    <row r="19" spans="1:5" x14ac:dyDescent="0.35">
      <c r="A19" s="10" t="s">
        <v>21</v>
      </c>
      <c r="B19" s="10" t="s">
        <v>190</v>
      </c>
      <c r="C19" s="10" t="s">
        <v>155</v>
      </c>
      <c r="D19" s="10" t="s">
        <v>191</v>
      </c>
      <c r="E19" s="10" t="s">
        <v>157</v>
      </c>
    </row>
    <row r="20" spans="1:5" x14ac:dyDescent="0.35">
      <c r="A20" s="10" t="s">
        <v>22</v>
      </c>
      <c r="B20" s="10" t="s">
        <v>192</v>
      </c>
      <c r="C20" s="10" t="s">
        <v>155</v>
      </c>
      <c r="D20" s="10" t="s">
        <v>191</v>
      </c>
      <c r="E20" s="10" t="s">
        <v>157</v>
      </c>
    </row>
    <row r="21" spans="1:5" x14ac:dyDescent="0.35">
      <c r="A21" s="10" t="s">
        <v>23</v>
      </c>
      <c r="B21" s="10" t="s">
        <v>193</v>
      </c>
      <c r="C21" s="10" t="s">
        <v>155</v>
      </c>
      <c r="D21" s="10" t="s">
        <v>191</v>
      </c>
      <c r="E21" s="10" t="s">
        <v>194</v>
      </c>
    </row>
    <row r="22" spans="1:5" x14ac:dyDescent="0.35">
      <c r="A22" s="10" t="s">
        <v>24</v>
      </c>
      <c r="B22" s="10" t="s">
        <v>195</v>
      </c>
      <c r="C22" s="10" t="s">
        <v>155</v>
      </c>
      <c r="D22" s="10" t="s">
        <v>191</v>
      </c>
      <c r="E22" s="10" t="s">
        <v>157</v>
      </c>
    </row>
    <row r="23" spans="1:5" ht="26" customHeight="1" x14ac:dyDescent="0.35">
      <c r="A23" s="10" t="s">
        <v>25</v>
      </c>
      <c r="B23" s="10" t="s">
        <v>196</v>
      </c>
      <c r="C23" s="10" t="s">
        <v>155</v>
      </c>
      <c r="D23" s="10" t="s">
        <v>191</v>
      </c>
      <c r="E23" s="10" t="s">
        <v>157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43229-D57E-4DA3-BF06-36BF5325C2C2}">
  <dimension ref="A1:G130"/>
  <sheetViews>
    <sheetView topLeftCell="A109" workbookViewId="0">
      <selection activeCell="E133" sqref="E133"/>
    </sheetView>
  </sheetViews>
  <sheetFormatPr defaultRowHeight="14.5" x14ac:dyDescent="0.35"/>
  <cols>
    <col min="1" max="1" width="16" customWidth="1"/>
    <col min="2" max="7" width="9.08984375" customWidth="1"/>
  </cols>
  <sheetData>
    <row r="1" spans="1:3" ht="17.5" x14ac:dyDescent="0.35">
      <c r="A1" s="32" t="s">
        <v>256</v>
      </c>
    </row>
    <row r="2" spans="1:3" x14ac:dyDescent="0.35">
      <c r="A2" s="34">
        <v>3307</v>
      </c>
    </row>
    <row r="4" spans="1:3" ht="15" thickBot="1" x14ac:dyDescent="0.4">
      <c r="A4" s="44"/>
      <c r="B4" s="45" t="s">
        <v>28</v>
      </c>
      <c r="C4" s="46" t="s">
        <v>47</v>
      </c>
    </row>
    <row r="5" spans="1:3" x14ac:dyDescent="0.35">
      <c r="A5" s="35" t="s">
        <v>197</v>
      </c>
    </row>
    <row r="6" spans="1:3" x14ac:dyDescent="0.35">
      <c r="A6" s="33" t="s">
        <v>198</v>
      </c>
      <c r="B6" s="36">
        <f>'By Corridor'!C8</f>
        <v>28075</v>
      </c>
      <c r="C6" s="36">
        <f>'By Corridor'!C15</f>
        <v>25487</v>
      </c>
    </row>
    <row r="7" spans="1:3" x14ac:dyDescent="0.35">
      <c r="A7" s="33" t="s">
        <v>199</v>
      </c>
      <c r="B7" s="36">
        <f>'By Corridor'!D8</f>
        <v>14890</v>
      </c>
      <c r="C7" s="36">
        <f>'By Corridor'!D15</f>
        <v>12209</v>
      </c>
    </row>
    <row r="8" spans="1:3" x14ac:dyDescent="0.35">
      <c r="A8" s="35" t="s">
        <v>200</v>
      </c>
    </row>
    <row r="9" spans="1:3" x14ac:dyDescent="0.35">
      <c r="A9" s="33" t="s">
        <v>201</v>
      </c>
      <c r="B9" s="37">
        <f>'By Corridor'!E8</f>
        <v>40.1</v>
      </c>
      <c r="C9" s="37">
        <f>'By Corridor'!E15</f>
        <v>36.799999999999997</v>
      </c>
    </row>
    <row r="10" spans="1:3" x14ac:dyDescent="0.35">
      <c r="A10" s="33" t="s">
        <v>202</v>
      </c>
      <c r="B10" s="38">
        <f>'By Corridor'!F8</f>
        <v>0.13239999999999999</v>
      </c>
      <c r="C10" s="38">
        <f>'By Corridor'!F15</f>
        <v>0.1537</v>
      </c>
    </row>
    <row r="11" spans="1:3" x14ac:dyDescent="0.35">
      <c r="A11" s="33" t="s">
        <v>203</v>
      </c>
      <c r="B11" s="38">
        <f>'By Corridor'!G8</f>
        <v>0.31940000000000002</v>
      </c>
      <c r="C11" s="38">
        <f>'By Corridor'!G15</f>
        <v>0.30380000000000001</v>
      </c>
    </row>
    <row r="12" spans="1:3" x14ac:dyDescent="0.35">
      <c r="A12" s="33" t="s">
        <v>204</v>
      </c>
      <c r="B12" s="38">
        <f>'By Corridor'!H8</f>
        <v>0.35670000000000002</v>
      </c>
      <c r="C12" s="38">
        <f>'By Corridor'!H15</f>
        <v>0.4163</v>
      </c>
    </row>
    <row r="13" spans="1:3" x14ac:dyDescent="0.35">
      <c r="A13" s="33" t="s">
        <v>205</v>
      </c>
      <c r="B13" s="38">
        <f>'By Corridor'!I8</f>
        <v>0.19159999999999999</v>
      </c>
      <c r="C13" s="38">
        <f>'By Corridor'!I15</f>
        <v>0.12620000000000001</v>
      </c>
    </row>
    <row r="14" spans="1:3" x14ac:dyDescent="0.35">
      <c r="A14" s="35" t="s">
        <v>206</v>
      </c>
    </row>
    <row r="15" spans="1:3" x14ac:dyDescent="0.35">
      <c r="A15" s="33" t="s">
        <v>207</v>
      </c>
      <c r="B15" s="39">
        <f>ROUND(('By Tract'!O8*'By Tract'!F8+'By Tract'!O15*'By Tract'!F15+'By Tract'!O22*'By Tract'!F22+'By Tract'!O29*'By Tract'!F29+'By Tract'!O36*'By Tract'!F36+'By Tract'!O43*'By Tract'!F43+'By Tract'!O50*'By Tract'!F50+'By Tract'!O57*'By Tract'!F57+'By Tract'!O78*'By Tract'!F78)/('By Tract'!F8+'By Tract'!F15+'By Tract'!F22+'By Tract'!F29+'By Tract'!F36+'By Tract'!F43+'By Tract'!F50+'By Tract'!F57+'By Tract'!F78),-2)</f>
        <v>101100</v>
      </c>
      <c r="C15" s="39">
        <f>ROUND(('By Tract'!O64*'By Tract'!F64+'By Tract'!O71*'By Tract'!F71+'By Tract'!O85*'By Tract'!F85+'By Tract'!O92*'By Tract'!F92+'By Tract'!O99*'By Tract'!F99+'By Tract'!O106*'By Tract'!F106)/('By Tract'!F64+'By Tract'!F71+'By Tract'!F85+'By Tract'!F92+'By Tract'!F99+'By Tract'!F106),-2)</f>
        <v>80200</v>
      </c>
    </row>
    <row r="16" spans="1:3" x14ac:dyDescent="0.35">
      <c r="A16" s="33" t="s">
        <v>208</v>
      </c>
      <c r="B16" s="38">
        <f>('By Tract'!P8*'By Tract'!E8+'By Tract'!P15*'By Tract'!E15+'By Tract'!P22*'By Tract'!E22+'By Tract'!P29*'By Tract'!E29+'By Tract'!P36*'By Tract'!E36+'By Tract'!P43*'By Tract'!E43+'By Tract'!P50*'By Tract'!E50+'By Tract'!P57*'By Tract'!E57+'By Tract'!P78*'By Tract'!E78)/('By Tract'!E8+'By Tract'!E15+'By Tract'!E22+'By Tract'!E29+'By Tract'!E36+'By Tract'!E43+'By Tract'!E50+'By Tract'!E57+'By Tract'!E78)</f>
        <v>8.8396787177203909E-2</v>
      </c>
      <c r="C16" s="38">
        <f>('By Tract'!P64*'By Tract'!E64+'By Tract'!P71*'By Tract'!E71+'By Tract'!P85*'By Tract'!E85+'By Tract'!P92*'By Tract'!E92+'By Tract'!P99*'By Tract'!E99+'By Tract'!P106*'By Tract'!E106)/('By Tract'!E64+'By Tract'!E71+'By Tract'!E85+'By Tract'!E92+'By Tract'!E99+'By Tract'!E106)</f>
        <v>0.15507741986110565</v>
      </c>
    </row>
    <row r="17" spans="1:3" x14ac:dyDescent="0.35">
      <c r="A17" s="33" t="s">
        <v>209</v>
      </c>
      <c r="B17" s="38">
        <f>('By Tract'!Q8*'By Tract'!E8+'By Tract'!Q15*'By Tract'!E15+'By Tract'!Q22*'By Tract'!E22+'By Tract'!Q29*'By Tract'!E29+'By Tract'!Q36*'By Tract'!E36+'By Tract'!Q43*'By Tract'!E43+'By Tract'!Q50*'By Tract'!E50+'By Tract'!Q57*'By Tract'!E57+'By Tract'!Q78*'By Tract'!E78)/('By Tract'!E8+'By Tract'!E15+'By Tract'!E22+'By Tract'!E29+'By Tract'!E36+'By Tract'!E43+'By Tract'!E50+'By Tract'!E57+'By Tract'!E78)</f>
        <v>0.77814103294746217</v>
      </c>
      <c r="C17" s="38">
        <f>('By Tract'!Q64*'By Tract'!E64+'By Tract'!Q71*'By Tract'!E71+'By Tract'!Q85*'By Tract'!E85+'By Tract'!Q92*'By Tract'!E92+'By Tract'!Q99*'By Tract'!E99+'By Tract'!Q106*'By Tract'!E106)/('By Tract'!E64+'By Tract'!E71+'By Tract'!E85+'By Tract'!E92+'By Tract'!E99+'By Tract'!E106)</f>
        <v>0.58118692666849769</v>
      </c>
    </row>
    <row r="18" spans="1:3" x14ac:dyDescent="0.35">
      <c r="A18" s="35" t="s">
        <v>210</v>
      </c>
    </row>
    <row r="19" spans="1:3" x14ac:dyDescent="0.35">
      <c r="A19" s="33" t="s">
        <v>211</v>
      </c>
      <c r="B19" s="38">
        <f>'By Corridor'!T8</f>
        <v>0.74490000000000001</v>
      </c>
      <c r="C19" s="38">
        <f>'By Corridor'!T15</f>
        <v>0.63260000000000005</v>
      </c>
    </row>
    <row r="20" spans="1:3" x14ac:dyDescent="0.35">
      <c r="A20" s="33" t="s">
        <v>212</v>
      </c>
      <c r="B20" s="38">
        <f>'By Corridor'!U8</f>
        <v>8.2000000000000003E-2</v>
      </c>
      <c r="C20" s="38">
        <f>'By Corridor'!U15</f>
        <v>4.1200000000000001E-2</v>
      </c>
    </row>
    <row r="21" spans="1:3" x14ac:dyDescent="0.35">
      <c r="A21" s="33" t="s">
        <v>213</v>
      </c>
      <c r="B21" s="38">
        <f>'By Corridor'!W8</f>
        <v>7.5899999999999995E-2</v>
      </c>
      <c r="C21" s="38">
        <f>'By Corridor'!W15</f>
        <v>0.1444</v>
      </c>
    </row>
    <row r="22" spans="1:3" x14ac:dyDescent="0.35">
      <c r="A22" s="33" t="s">
        <v>214</v>
      </c>
      <c r="B22" s="38">
        <f>'By Corridor'!V8</f>
        <v>4.02E-2</v>
      </c>
      <c r="C22" s="38">
        <f>'By Corridor'!V15</f>
        <v>0.12640000000000001</v>
      </c>
    </row>
    <row r="23" spans="1:3" x14ac:dyDescent="0.35">
      <c r="A23" s="33" t="s">
        <v>215</v>
      </c>
      <c r="B23" s="38">
        <f>'By Corridor'!X8</f>
        <v>5.7099999999999998E-2</v>
      </c>
      <c r="C23" s="38">
        <f>'By Corridor'!X15</f>
        <v>5.5399999999999998E-2</v>
      </c>
    </row>
    <row r="24" spans="1:3" x14ac:dyDescent="0.35">
      <c r="A24" s="35" t="s">
        <v>174</v>
      </c>
    </row>
    <row r="25" spans="1:3" x14ac:dyDescent="0.35">
      <c r="A25" s="33" t="s">
        <v>216</v>
      </c>
      <c r="B25" s="38">
        <f>'By Corridor'!K8/'By Corridor'!D8</f>
        <v>0.6</v>
      </c>
      <c r="C25" s="38">
        <f>'By Corridor'!K15/'By Corridor'!D15</f>
        <v>0.5304283725120813</v>
      </c>
    </row>
    <row r="26" spans="1:3" x14ac:dyDescent="0.35">
      <c r="A26" s="33" t="s">
        <v>217</v>
      </c>
      <c r="B26" s="38">
        <f>'By Corridor'!L8/'By Corridor'!D8</f>
        <v>0.15030221625251847</v>
      </c>
      <c r="C26" s="38">
        <f>'By Corridor'!L15/'By Corridor'!D15</f>
        <v>0.20050782209845197</v>
      </c>
    </row>
    <row r="27" spans="1:3" x14ac:dyDescent="0.35">
      <c r="A27" s="35" t="s">
        <v>218</v>
      </c>
    </row>
    <row r="28" spans="1:3" x14ac:dyDescent="0.35">
      <c r="A28" s="33" t="s">
        <v>219</v>
      </c>
      <c r="B28" s="38">
        <f>'By Corridor'!R8</f>
        <v>0.51439999999999997</v>
      </c>
      <c r="C28" s="38">
        <f>'By Corridor'!R15</f>
        <v>0.57830000000000004</v>
      </c>
    </row>
    <row r="29" spans="1:3" x14ac:dyDescent="0.35">
      <c r="A29" s="33" t="s">
        <v>220</v>
      </c>
      <c r="B29" s="38">
        <f>1-'By Corridor'!R8</f>
        <v>0.48560000000000003</v>
      </c>
      <c r="C29" s="38">
        <f>1-'By Corridor'!R15</f>
        <v>0.42169999999999996</v>
      </c>
    </row>
    <row r="30" spans="1:3" x14ac:dyDescent="0.35">
      <c r="A30" s="47" t="s">
        <v>221</v>
      </c>
      <c r="B30" s="48">
        <f>ROUND(('By Tract'!U8*'By Tract'!R8+'By Tract'!U15*'By Tract'!R15+'By Tract'!U22*'By Tract'!R22+'By Tract'!U29*'By Tract'!R29+'By Tract'!U36*'By Tract'!R36+'By Tract'!U43*'By Tract'!R43+'By Tract'!U50*'By Tract'!R50+'By Tract'!U57*'By Tract'!R57+'By Tract'!U78*'By Tract'!R78)/('By Tract'!R8+'By Tract'!R15+'By Tract'!R22+'By Tract'!R29+'By Tract'!R36+'By Tract'!R43+'By Tract'!R50+'By Tract'!R57+'By Tract'!R78),-2)</f>
        <v>510800</v>
      </c>
      <c r="C30" s="48">
        <f>ROUND(('By Tract'!U64*'By Tract'!R64+'By Tract'!U71*'By Tract'!R71+'By Tract'!U85*'By Tract'!R85+'By Tract'!U92*'By Tract'!R92+'By Tract'!U99*'By Tract'!R99+'By Tract'!U106*'By Tract'!R106)/('By Tract'!R64+'By Tract'!R71+'By Tract'!R85+'By Tract'!R92+'By Tract'!R99+'By Tract'!R106),-2)</f>
        <v>348900</v>
      </c>
    </row>
    <row r="32" spans="1:3" x14ac:dyDescent="0.35">
      <c r="A32" s="41" t="s">
        <v>222</v>
      </c>
    </row>
    <row r="33" spans="1:7" x14ac:dyDescent="0.35">
      <c r="A33" s="40" t="s">
        <v>259</v>
      </c>
    </row>
    <row r="34" spans="1:7" x14ac:dyDescent="0.35">
      <c r="A34" s="40"/>
    </row>
    <row r="35" spans="1:7" x14ac:dyDescent="0.35">
      <c r="A35" s="40"/>
    </row>
    <row r="36" spans="1:7" x14ac:dyDescent="0.35">
      <c r="A36" s="42"/>
    </row>
    <row r="38" spans="1:7" x14ac:dyDescent="0.35">
      <c r="A38" s="43" t="s">
        <v>223</v>
      </c>
    </row>
    <row r="42" spans="1:7" x14ac:dyDescent="0.35">
      <c r="A42" s="63" t="s">
        <v>257</v>
      </c>
    </row>
    <row r="43" spans="1:7" x14ac:dyDescent="0.35">
      <c r="A43" s="42" t="s">
        <v>258</v>
      </c>
    </row>
    <row r="45" spans="1:7" x14ac:dyDescent="0.35">
      <c r="A45" s="66"/>
      <c r="B45" s="105" t="s">
        <v>28</v>
      </c>
      <c r="C45" s="105"/>
      <c r="D45" s="105"/>
      <c r="E45" s="105"/>
      <c r="F45" s="106" t="s">
        <v>47</v>
      </c>
      <c r="G45" s="106"/>
    </row>
    <row r="46" spans="1:7" ht="22.5" thickBot="1" x14ac:dyDescent="0.4">
      <c r="A46" s="67"/>
      <c r="B46" s="70" t="s">
        <v>36</v>
      </c>
      <c r="C46" s="70" t="s">
        <v>224</v>
      </c>
      <c r="D46" s="70" t="s">
        <v>42</v>
      </c>
      <c r="E46" s="70" t="s">
        <v>40</v>
      </c>
      <c r="F46" s="70" t="s">
        <v>46</v>
      </c>
      <c r="G46" s="70" t="s">
        <v>50</v>
      </c>
    </row>
    <row r="47" spans="1:7" x14ac:dyDescent="0.35">
      <c r="A47" s="68" t="s">
        <v>155</v>
      </c>
      <c r="B47" s="58">
        <f>'By Neighborhood'!D8</f>
        <v>6309</v>
      </c>
      <c r="C47" s="58">
        <f>'By Neighborhood'!D15</f>
        <v>5674</v>
      </c>
      <c r="D47" s="58">
        <f>'By Neighborhood'!D22</f>
        <v>5474</v>
      </c>
      <c r="E47" s="58">
        <f>'By Neighborhood'!D29</f>
        <v>10978</v>
      </c>
      <c r="F47" s="58">
        <f>'By Neighborhood'!D36</f>
        <v>12948</v>
      </c>
      <c r="G47" s="58">
        <f>'By Neighborhood'!D43</f>
        <v>12179</v>
      </c>
    </row>
    <row r="48" spans="1:7" x14ac:dyDescent="0.35">
      <c r="A48" s="68" t="s">
        <v>225</v>
      </c>
      <c r="B48" s="58">
        <f>'By Neighborhood'!E8</f>
        <v>3965</v>
      </c>
      <c r="C48" s="58">
        <f>'By Neighborhood'!E15</f>
        <v>2951</v>
      </c>
      <c r="D48" s="58">
        <f>'By Neighborhood'!E22</f>
        <v>2725</v>
      </c>
      <c r="E48" s="58">
        <f>'By Neighborhood'!E29</f>
        <v>5769</v>
      </c>
      <c r="F48" s="58">
        <f>'By Neighborhood'!E36</f>
        <v>5927</v>
      </c>
      <c r="G48" s="58">
        <f>'By Neighborhood'!E43</f>
        <v>5762</v>
      </c>
    </row>
    <row r="49" spans="1:7" x14ac:dyDescent="0.35">
      <c r="A49" s="68" t="s">
        <v>226</v>
      </c>
      <c r="B49" s="59">
        <f>'By Neighborhood'!F8</f>
        <v>57.5</v>
      </c>
      <c r="C49" s="59">
        <f>'By Neighborhood'!F15</f>
        <v>35.299999999999997</v>
      </c>
      <c r="D49" s="59">
        <f>'By Neighborhood'!F22</f>
        <v>34.299999999999997</v>
      </c>
      <c r="E49" s="59">
        <f>'By Neighborhood'!F29</f>
        <v>35.1</v>
      </c>
      <c r="F49" s="59">
        <f>'By Neighborhood'!F36</f>
        <v>37.799999999999997</v>
      </c>
      <c r="G49" s="59">
        <f>'By Neighborhood'!F43</f>
        <v>36</v>
      </c>
    </row>
    <row r="50" spans="1:7" x14ac:dyDescent="0.35">
      <c r="A50" s="68" t="s">
        <v>227</v>
      </c>
      <c r="B50" s="60">
        <f>'By Neighborhood'!G8</f>
        <v>7.0999999999999994E-2</v>
      </c>
      <c r="C50" s="60">
        <f>'By Neighborhood'!G15</f>
        <v>5.9900000000000002E-2</v>
      </c>
      <c r="D50" s="60">
        <f>'By Neighborhood'!G22</f>
        <v>0.1812</v>
      </c>
      <c r="E50" s="60">
        <f>'By Neighborhood'!G29</f>
        <v>0.1474</v>
      </c>
      <c r="F50" s="60">
        <f>'By Neighborhood'!G36</f>
        <v>0.1457</v>
      </c>
      <c r="G50" s="60">
        <f>'By Neighborhood'!G43</f>
        <v>0.1928</v>
      </c>
    </row>
    <row r="51" spans="1:7" x14ac:dyDescent="0.35">
      <c r="A51" s="68" t="s">
        <v>228</v>
      </c>
      <c r="B51" s="60">
        <f>'By Neighborhood'!H8</f>
        <v>0.24249999999999999</v>
      </c>
      <c r="C51" s="60">
        <f>'By Neighborhood'!H15</f>
        <v>0.42370000000000002</v>
      </c>
      <c r="D51" s="60">
        <f>'By Neighborhood'!H22</f>
        <v>0.33489999999999998</v>
      </c>
      <c r="E51" s="60">
        <f>'By Neighborhood'!H29</f>
        <v>0.33560000000000001</v>
      </c>
      <c r="F51" s="60">
        <f>'By Neighborhood'!H36</f>
        <v>0.30680000000000002</v>
      </c>
      <c r="G51" s="60">
        <f>'By Neighborhood'!H43</f>
        <v>0.26989999999999997</v>
      </c>
    </row>
    <row r="52" spans="1:7" x14ac:dyDescent="0.35">
      <c r="A52" s="68" t="s">
        <v>229</v>
      </c>
      <c r="B52" s="60">
        <f>'By Neighborhood'!I8</f>
        <v>0.2883</v>
      </c>
      <c r="C52" s="60">
        <f>'By Neighborhood'!I15</f>
        <v>0.31919999999999998</v>
      </c>
      <c r="D52" s="60">
        <f>'By Neighborhood'!I22</f>
        <v>0.39040000000000002</v>
      </c>
      <c r="E52" s="60">
        <f>'By Neighborhood'!I29</f>
        <v>0.3997</v>
      </c>
      <c r="F52" s="60">
        <f>'By Neighborhood'!I36</f>
        <v>0.41260000000000002</v>
      </c>
      <c r="G52" s="60">
        <f>'By Neighborhood'!I43</f>
        <v>0.42099999999999999</v>
      </c>
    </row>
    <row r="53" spans="1:7" x14ac:dyDescent="0.35">
      <c r="A53" s="68" t="s">
        <v>230</v>
      </c>
      <c r="B53" s="60">
        <f>'By Neighborhood'!J8</f>
        <v>0.3982</v>
      </c>
      <c r="C53" s="60">
        <f>'By Neighborhood'!J15</f>
        <v>0.19719999999999999</v>
      </c>
      <c r="D53" s="60">
        <f>'By Neighborhood'!J22</f>
        <v>9.35E-2</v>
      </c>
      <c r="E53" s="60">
        <f>'By Neighborhood'!J29</f>
        <v>0.1173</v>
      </c>
      <c r="F53" s="60">
        <f>'By Neighborhood'!J36</f>
        <v>0.13489999999999999</v>
      </c>
      <c r="G53" s="60">
        <f>'By Neighborhood'!J43</f>
        <v>0.1163</v>
      </c>
    </row>
    <row r="54" spans="1:7" ht="22" x14ac:dyDescent="0.35">
      <c r="A54" s="68" t="s">
        <v>231</v>
      </c>
      <c r="B54" s="61">
        <f>ROUND(('By Tract'!O15*'By Tract'!F15+'By Tract'!O22*'By Tract'!F22)/('By Tract'!F15+'By Tract'!F22),-2)</f>
        <v>108000</v>
      </c>
      <c r="C54" s="61">
        <f>ROUND(('By Tract'!O8*'By Tract'!F8+'By Tract'!O29*'By Tract'!F29)/('By Tract'!F8+'By Tract'!F29),-2)</f>
        <v>95700</v>
      </c>
      <c r="D54" s="61">
        <f>ROUND(('By Tract'!O43*'By Tract'!F43+'By Tract'!O50*'By Tract'!F50)/('By Tract'!F43+'By Tract'!F50),-2)</f>
        <v>123500</v>
      </c>
      <c r="E54" s="61">
        <f>ROUND(('By Tract'!O36*'By Tract'!F36+'By Tract'!O57*'By Tract'!F57)/('By Tract'!F36+'By Tract'!F57),-2)</f>
        <v>98100</v>
      </c>
      <c r="F54" s="61">
        <f>ROUND(('By Tract'!O64*'By Tract'!F64+'By Tract'!O99*'By Tract'!F99+'By Tract'!O106*'By Tract'!F106)/('By Tract'!F64+'By Tract'!F99+'By Tract'!F106),-2)</f>
        <v>89400</v>
      </c>
      <c r="G54" s="61">
        <f>ROUND(('By Tract'!O85*'By Tract'!F85+'By Tract'!O92*'By Tract'!F92)/('By Tract'!F85+'By Tract'!F92),-2)</f>
        <v>71200</v>
      </c>
    </row>
    <row r="55" spans="1:7" x14ac:dyDescent="0.35">
      <c r="A55" s="68" t="s">
        <v>232</v>
      </c>
      <c r="B55" s="60">
        <f>('By Tract'!P15*'By Tract'!E15+'By Tract'!P22*'By Tract'!E22)/('By Tract'!E15+'By Tract'!E22)</f>
        <v>5.9662545569820903E-2</v>
      </c>
      <c r="C55" s="60">
        <f>('By Tract'!P8*'By Tract'!E8+'By Tract'!P29*'By Tract'!E29)/('By Tract'!E8+'By Tract'!E29)</f>
        <v>9.6082305252026795E-2</v>
      </c>
      <c r="D55" s="60">
        <f>('By Tract'!P43*'By Tract'!E43+'By Tract'!P50*'By Tract'!E50)/('By Tract'!E43+'By Tract'!E50)</f>
        <v>5.7158092802338328E-2</v>
      </c>
      <c r="E55" s="60">
        <f>('By Tract'!P36*'By Tract'!E36+'By Tract'!P57*'By Tract'!E57)/('By Tract'!E36+'By Tract'!E57)</f>
        <v>5.7754182509505703E-2</v>
      </c>
      <c r="F55" s="60">
        <f>('By Tract'!P64*'By Tract'!E64+'By Tract'!P99*'By Tract'!E99+'By Tract'!P106*'By Tract'!E106)/('By Tract'!E64+'By Tract'!E99+'By Tract'!E106)</f>
        <v>0.13164291782514675</v>
      </c>
      <c r="G55" s="60">
        <f>('By Tract'!P85*'By Tract'!E85+'By Tract'!P92*'By Tract'!E92)/('By Tract'!E85+'By Tract'!E92)</f>
        <v>0.17855108599009273</v>
      </c>
    </row>
    <row r="56" spans="1:7" ht="22" x14ac:dyDescent="0.35">
      <c r="A56" s="68" t="s">
        <v>233</v>
      </c>
      <c r="B56" s="60">
        <f>('By Tract'!Q15*'By Tract'!E15+'By Tract'!Q22*'By Tract'!E22)/('By Tract'!E15+'By Tract'!E22)</f>
        <v>0.83127616103978452</v>
      </c>
      <c r="C56" s="60">
        <f>('By Tract'!Q8*'By Tract'!E8+'By Tract'!Q29*'By Tract'!E29)/('By Tract'!E8+'By Tract'!E29)</f>
        <v>0.80421455763130067</v>
      </c>
      <c r="D56" s="60">
        <f>('By Tract'!Q43*'By Tract'!E43+'By Tract'!Q50*'By Tract'!E50)/('By Tract'!E43+'By Tract'!E50)</f>
        <v>0.8515486298867373</v>
      </c>
      <c r="E56" s="60">
        <f>('By Tract'!Q36*'By Tract'!E36+'By Tract'!Q57*'By Tract'!E57)/('By Tract'!E36+'By Tract'!E57)</f>
        <v>0.76436958174904956</v>
      </c>
      <c r="F56" s="60">
        <f>('By Tract'!Q64*'By Tract'!E64+'By Tract'!Q99*'By Tract'!E99+'By Tract'!Q106*'By Tract'!E106)/('By Tract'!E64+'By Tract'!E99+'By Tract'!E106)</f>
        <v>0.62317883070744517</v>
      </c>
      <c r="G56" s="60">
        <f>('By Tract'!Q85*'By Tract'!E85+'By Tract'!Q92*'By Tract'!E92)/('By Tract'!E85+'By Tract'!E92)</f>
        <v>0.45463108090943732</v>
      </c>
    </row>
    <row r="57" spans="1:7" x14ac:dyDescent="0.35">
      <c r="A57" s="68" t="s">
        <v>234</v>
      </c>
      <c r="B57" s="60">
        <f>'By Neighborhood'!U8</f>
        <v>0.87129999999999996</v>
      </c>
      <c r="C57" s="60">
        <f>'By Neighborhood'!U15</f>
        <v>0.70799999999999996</v>
      </c>
      <c r="D57" s="60">
        <f>'By Neighborhood'!U22</f>
        <v>0.75539999999999996</v>
      </c>
      <c r="E57" s="60">
        <f>'By Neighborhood'!U29</f>
        <v>0.73219999999999996</v>
      </c>
      <c r="F57" s="60">
        <f>'By Neighborhood'!U36</f>
        <v>0.65720000000000001</v>
      </c>
      <c r="G57" s="60">
        <f>'By Neighborhood'!U43</f>
        <v>0.5615</v>
      </c>
    </row>
    <row r="58" spans="1:7" x14ac:dyDescent="0.35">
      <c r="A58" s="68" t="s">
        <v>235</v>
      </c>
      <c r="B58" s="60">
        <f>'By Neighborhood'!V8</f>
        <v>9.7000000000000003E-3</v>
      </c>
      <c r="C58" s="60">
        <f>'By Neighborhood'!V15</f>
        <v>5.5899999999999998E-2</v>
      </c>
      <c r="D58" s="60">
        <f>'By Neighborhood'!V22</f>
        <v>4.3099999999999999E-2</v>
      </c>
      <c r="E58" s="60">
        <f>'By Neighborhood'!V29</f>
        <v>0.1069</v>
      </c>
      <c r="F58" s="60">
        <f>'By Neighborhood'!V36</f>
        <v>2.3599999999999999E-2</v>
      </c>
      <c r="G58" s="60">
        <f>'By Neighborhood'!V43</f>
        <v>0.1033</v>
      </c>
    </row>
    <row r="59" spans="1:7" x14ac:dyDescent="0.35">
      <c r="A59" s="68" t="s">
        <v>236</v>
      </c>
      <c r="B59" s="60">
        <f>'By Neighborhood'!X8</f>
        <v>8.6199999999999999E-2</v>
      </c>
      <c r="C59" s="60">
        <f>'By Neighborhood'!X15</f>
        <v>0.1336</v>
      </c>
      <c r="D59" s="60">
        <f>'By Neighborhood'!X22</f>
        <v>3.3099999999999997E-2</v>
      </c>
      <c r="E59" s="60">
        <f>'By Neighborhood'!X29</f>
        <v>6.2899999999999998E-2</v>
      </c>
      <c r="F59" s="60">
        <f>'By Neighborhood'!X36</f>
        <v>0.15210000000000001</v>
      </c>
      <c r="G59" s="60">
        <f>'By Neighborhood'!X43</f>
        <v>0.13700000000000001</v>
      </c>
    </row>
    <row r="60" spans="1:7" x14ac:dyDescent="0.35">
      <c r="A60" s="68" t="s">
        <v>237</v>
      </c>
      <c r="B60" s="60">
        <f>'By Neighborhood'!W8</f>
        <v>1.9699999999999999E-2</v>
      </c>
      <c r="C60" s="60">
        <f>'By Neighborhood'!W15</f>
        <v>5.0799999999999998E-2</v>
      </c>
      <c r="D60" s="60">
        <f>'By Neighborhood'!W22</f>
        <v>3.0300000000000001E-2</v>
      </c>
      <c r="E60" s="60">
        <f>'By Neighborhood'!W29</f>
        <v>3.6900000000000002E-2</v>
      </c>
      <c r="F60" s="60">
        <f>'By Neighborhood'!W36</f>
        <v>0.10249999999999999</v>
      </c>
      <c r="G60" s="60">
        <f>'By Neighborhood'!W43</f>
        <v>0.16750000000000001</v>
      </c>
    </row>
    <row r="61" spans="1:7" x14ac:dyDescent="0.35">
      <c r="A61" s="68" t="s">
        <v>238</v>
      </c>
      <c r="B61" s="60">
        <f>'By Neighborhood'!Y8</f>
        <v>1.32E-2</v>
      </c>
      <c r="C61" s="60">
        <f>'By Neighborhood'!Y15</f>
        <v>5.1799999999999999E-2</v>
      </c>
      <c r="D61" s="60">
        <f>'By Neighborhood'!Y22</f>
        <v>0.1381</v>
      </c>
      <c r="E61" s="60">
        <f>'By Neighborhood'!Y29</f>
        <v>6.0999999999999999E-2</v>
      </c>
      <c r="F61" s="60">
        <f>'By Neighborhood'!Y36</f>
        <v>6.4699999999999994E-2</v>
      </c>
      <c r="G61" s="60">
        <f>'By Neighborhood'!Y43</f>
        <v>3.0800000000000001E-2</v>
      </c>
    </row>
    <row r="62" spans="1:7" ht="22" x14ac:dyDescent="0.35">
      <c r="A62" s="68" t="s">
        <v>239</v>
      </c>
      <c r="B62" s="60">
        <f>'By Neighborhood'!M8/'By Neighborhood'!E8</f>
        <v>5.8764186633039089E-2</v>
      </c>
      <c r="C62" s="60">
        <f>'By Neighborhood'!M15/'By Neighborhood'!E15</f>
        <v>5.8285327007793965E-2</v>
      </c>
      <c r="D62" s="60">
        <f>'By Neighborhood'!M22/'By Neighborhood'!E22</f>
        <v>0.21100917431192662</v>
      </c>
      <c r="E62" s="60">
        <f>'By Neighborhood'!M29/'By Neighborhood'!E29</f>
        <v>0.18824752990119606</v>
      </c>
      <c r="F62" s="60">
        <f>'By Neighborhood'!M36/'By Neighborhood'!E36</f>
        <v>0.17563691580900961</v>
      </c>
      <c r="G62" s="60">
        <f>'By Neighborhood'!M43/'By Neighborhood'!E43</f>
        <v>0.27403679278028464</v>
      </c>
    </row>
    <row r="63" spans="1:7" ht="22" x14ac:dyDescent="0.35">
      <c r="A63" s="68" t="s">
        <v>240</v>
      </c>
      <c r="B63" s="60">
        <f>'By Neighborhood'!L8/'By Neighborhood'!E8</f>
        <v>0.69911727616645647</v>
      </c>
      <c r="C63" s="60">
        <f>'By Neighborhood'!L15/'By Neighborhood'!E15</f>
        <v>0.56624872924432401</v>
      </c>
      <c r="D63" s="60">
        <f>'By Neighborhood'!L22/'By Neighborhood'!E22</f>
        <v>0.60880733944954124</v>
      </c>
      <c r="E63" s="60">
        <f>'By Neighborhood'!L29/'By Neighborhood'!E29</f>
        <v>0.58276997746576531</v>
      </c>
      <c r="F63" s="60">
        <f>'By Neighborhood'!L36/'By Neighborhood'!E36</f>
        <v>0.4896237556942804</v>
      </c>
      <c r="G63" s="60">
        <f>'By Neighborhood'!L43/'By Neighborhood'!E43</f>
        <v>0.52828878861506423</v>
      </c>
    </row>
    <row r="64" spans="1:7" x14ac:dyDescent="0.35">
      <c r="A64" s="68" t="s">
        <v>241</v>
      </c>
      <c r="B64" s="60">
        <f>'By Neighborhood'!S8</f>
        <v>0.61819999999999997</v>
      </c>
      <c r="C64" s="60">
        <f>'By Neighborhood'!S15</f>
        <v>0.3165</v>
      </c>
      <c r="D64" s="60">
        <f>'By Neighborhood'!S22</f>
        <v>0.56950000000000001</v>
      </c>
      <c r="E64" s="60">
        <f>'By Neighborhood'!S29</f>
        <v>0.51570000000000005</v>
      </c>
      <c r="F64" s="60">
        <f>'By Neighborhood'!S36</f>
        <v>0.60709999999999997</v>
      </c>
      <c r="G64" s="60">
        <f>'By Neighborhood'!S43</f>
        <v>0.55689999999999995</v>
      </c>
    </row>
    <row r="65" spans="1:7" x14ac:dyDescent="0.35">
      <c r="A65" s="68" t="s">
        <v>242</v>
      </c>
      <c r="B65" s="60">
        <f>1-'By Neighborhood'!S8</f>
        <v>0.38180000000000003</v>
      </c>
      <c r="C65" s="60">
        <f>1-'By Neighborhood'!S15</f>
        <v>0.6835</v>
      </c>
      <c r="D65" s="60">
        <f>1-'By Neighborhood'!S22</f>
        <v>0.43049999999999999</v>
      </c>
      <c r="E65" s="60">
        <f>1-'By Neighborhood'!S29</f>
        <v>0.48429999999999995</v>
      </c>
      <c r="F65" s="60">
        <f>1-'By Neighborhood'!S36</f>
        <v>0.39290000000000003</v>
      </c>
      <c r="G65" s="60">
        <f>1-'By Neighborhood'!S43</f>
        <v>0.44310000000000005</v>
      </c>
    </row>
    <row r="66" spans="1:7" x14ac:dyDescent="0.35">
      <c r="A66" s="69" t="s">
        <v>243</v>
      </c>
      <c r="B66" s="62">
        <f>ROUND(('By Tract'!U15*'By Tract'!R15+'By Tract'!U22*'By Tract'!R22)/('By Tract'!R15+'By Tract'!R22),-2)</f>
        <v>445800</v>
      </c>
      <c r="C66" s="62">
        <f>ROUND(('By Tract'!U8*'By Tract'!R8+'By Tract'!U29*'By Tract'!R29)/('By Tract'!R8+'By Tract'!R29),-2)</f>
        <v>646800</v>
      </c>
      <c r="D66" s="62">
        <f>ROUND(('By Tract'!U43*'By Tract'!R43+'By Tract'!U50*'By Tract'!R50)/('By Tract'!R43+'By Tract'!R50),-2)</f>
        <v>570100</v>
      </c>
      <c r="E66" s="62">
        <f>ROUND(('By Tract'!U36*'By Tract'!R36+'By Tract'!U57*'By Tract'!R57)/('By Tract'!R36+'By Tract'!R57),-2)</f>
        <v>498000</v>
      </c>
      <c r="F66" s="62">
        <f>ROUND(('By Tract'!U64*'By Tract'!R64+'By Tract'!U99*'By Tract'!R99+'By Tract'!U106*'By Tract'!R106)/('By Tract'!R64+'By Tract'!R99+'By Tract'!R106),-2)</f>
        <v>356200</v>
      </c>
      <c r="G66" s="62">
        <f>ROUND(('By Tract'!U85*'By Tract'!R85+'By Tract'!U92*'By Tract'!R92)/('By Tract'!R85+'By Tract'!R92),-2)</f>
        <v>296100</v>
      </c>
    </row>
    <row r="67" spans="1:7" x14ac:dyDescent="0.35">
      <c r="A67" s="64"/>
      <c r="B67" s="64"/>
      <c r="C67" s="64"/>
      <c r="D67" s="64"/>
      <c r="E67" s="64"/>
      <c r="F67" s="64"/>
      <c r="G67" s="64"/>
    </row>
    <row r="68" spans="1:7" x14ac:dyDescent="0.35">
      <c r="A68" s="65" t="s">
        <v>222</v>
      </c>
      <c r="B68" s="64"/>
      <c r="C68" s="64"/>
      <c r="D68" s="64"/>
      <c r="E68" s="64"/>
      <c r="F68" s="64"/>
      <c r="G68" s="64"/>
    </row>
    <row r="69" spans="1:7" x14ac:dyDescent="0.35">
      <c r="A69" s="64" t="s">
        <v>260</v>
      </c>
      <c r="B69" s="64"/>
      <c r="C69" s="64"/>
      <c r="D69" s="64"/>
      <c r="E69" s="64"/>
      <c r="F69" s="64"/>
      <c r="G69" s="64"/>
    </row>
    <row r="70" spans="1:7" x14ac:dyDescent="0.35">
      <c r="A70" s="64"/>
      <c r="B70" s="64"/>
      <c r="C70" s="64"/>
      <c r="D70" s="64"/>
      <c r="E70" s="64"/>
      <c r="F70" s="64"/>
      <c r="G70" s="64"/>
    </row>
    <row r="71" spans="1:7" x14ac:dyDescent="0.35">
      <c r="A71" s="64"/>
      <c r="B71" s="64"/>
      <c r="C71" s="64"/>
      <c r="D71" s="64"/>
      <c r="E71" s="64"/>
      <c r="F71" s="64"/>
      <c r="G71" s="64"/>
    </row>
    <row r="72" spans="1:7" x14ac:dyDescent="0.35">
      <c r="A72" s="64"/>
      <c r="B72" s="64"/>
      <c r="C72" s="64"/>
      <c r="D72" s="64"/>
      <c r="E72" s="64"/>
      <c r="F72" s="64"/>
      <c r="G72" s="64"/>
    </row>
    <row r="73" spans="1:7" x14ac:dyDescent="0.35">
      <c r="A73" s="64"/>
      <c r="B73" s="64"/>
      <c r="C73" s="64"/>
      <c r="D73" s="64"/>
      <c r="E73" s="64"/>
      <c r="F73" s="64"/>
      <c r="G73" s="64"/>
    </row>
    <row r="74" spans="1:7" x14ac:dyDescent="0.35">
      <c r="A74" s="64"/>
      <c r="B74" s="64"/>
      <c r="C74" s="64"/>
      <c r="D74" s="64"/>
      <c r="E74" s="64"/>
      <c r="F74" s="64"/>
      <c r="G74" s="64"/>
    </row>
    <row r="75" spans="1:7" x14ac:dyDescent="0.35">
      <c r="A75" s="65" t="s">
        <v>244</v>
      </c>
      <c r="B75" s="64"/>
      <c r="C75" s="64"/>
      <c r="D75" s="64"/>
      <c r="E75" s="64"/>
      <c r="F75" s="64"/>
      <c r="G75" s="64"/>
    </row>
    <row r="76" spans="1:7" x14ac:dyDescent="0.35">
      <c r="A76" s="34" t="s">
        <v>245</v>
      </c>
    </row>
    <row r="77" spans="1:7" ht="15" thickBot="1" x14ac:dyDescent="0.4"/>
    <row r="78" spans="1:7" ht="17" customHeight="1" thickTop="1" x14ac:dyDescent="0.35">
      <c r="A78" s="79"/>
      <c r="B78" s="80">
        <v>1970</v>
      </c>
      <c r="C78" s="80">
        <v>1980</v>
      </c>
      <c r="D78" s="80">
        <v>1990</v>
      </c>
      <c r="E78" s="80">
        <v>2000</v>
      </c>
      <c r="F78" s="80">
        <v>2010</v>
      </c>
      <c r="G78" s="80">
        <v>2020</v>
      </c>
    </row>
    <row r="79" spans="1:7" ht="17" customHeight="1" x14ac:dyDescent="0.35">
      <c r="A79" s="73" t="s">
        <v>28</v>
      </c>
      <c r="B79" s="74"/>
      <c r="C79" s="74"/>
      <c r="D79" s="74"/>
      <c r="E79" s="74"/>
      <c r="F79" s="74"/>
      <c r="G79" s="74"/>
    </row>
    <row r="80" spans="1:7" ht="17" customHeight="1" x14ac:dyDescent="0.35">
      <c r="A80" s="86" t="s">
        <v>198</v>
      </c>
      <c r="B80" s="87">
        <f>'By Corridor'!C2</f>
        <v>25526</v>
      </c>
      <c r="C80" s="87">
        <f>'By Corridor'!C3</f>
        <v>22183</v>
      </c>
      <c r="D80" s="87">
        <f>'By Corridor'!C4</f>
        <v>24161</v>
      </c>
      <c r="E80" s="87">
        <f>'By Corridor'!C5</f>
        <v>23289</v>
      </c>
      <c r="F80" s="87">
        <f>'By Corridor'!C6</f>
        <v>25836</v>
      </c>
      <c r="G80" s="87">
        <f>'By Corridor'!C7</f>
        <v>30155</v>
      </c>
    </row>
    <row r="81" spans="1:7" ht="17" customHeight="1" x14ac:dyDescent="0.35">
      <c r="A81" s="86" t="s">
        <v>199</v>
      </c>
      <c r="B81" s="87">
        <f>'By Corridor'!D2</f>
        <v>9331</v>
      </c>
      <c r="C81" s="87">
        <f>'By Corridor'!D3</f>
        <v>10822</v>
      </c>
      <c r="D81" s="87">
        <f>'By Corridor'!D4</f>
        <v>12959</v>
      </c>
      <c r="E81" s="87">
        <f>'By Corridor'!D5</f>
        <v>13019</v>
      </c>
      <c r="F81" s="87">
        <f>'By Corridor'!D6</f>
        <v>13683</v>
      </c>
      <c r="G81" s="87">
        <f>'By Corridor'!D7</f>
        <v>15632</v>
      </c>
    </row>
    <row r="82" spans="1:7" ht="17" customHeight="1" x14ac:dyDescent="0.35">
      <c r="A82" s="86" t="s">
        <v>201</v>
      </c>
      <c r="B82" s="88">
        <f>'By Corridor'!E2</f>
        <v>30.2</v>
      </c>
      <c r="C82" s="88">
        <f>'By Corridor'!E3</f>
        <v>30.9</v>
      </c>
      <c r="D82" s="88">
        <f>'By Corridor'!E4</f>
        <v>34.1</v>
      </c>
      <c r="E82" s="88">
        <f>'By Corridor'!E5</f>
        <v>36.6</v>
      </c>
      <c r="F82" s="88">
        <f>'By Corridor'!E6</f>
        <v>37.1</v>
      </c>
      <c r="G82" s="88">
        <f>'By Corridor'!E7</f>
        <v>39.299999999999997</v>
      </c>
    </row>
    <row r="83" spans="1:7" ht="17" customHeight="1" x14ac:dyDescent="0.35">
      <c r="A83" s="86" t="s">
        <v>202</v>
      </c>
      <c r="B83" s="76">
        <f>'By Corridor'!F2</f>
        <v>0.26500000000000001</v>
      </c>
      <c r="C83" s="76">
        <f>'By Corridor'!F3</f>
        <v>0.18640000000000001</v>
      </c>
      <c r="D83" s="76">
        <f>'By Corridor'!F4</f>
        <v>0.13569999999999999</v>
      </c>
      <c r="E83" s="76">
        <f>'By Corridor'!F5</f>
        <v>0.1021</v>
      </c>
      <c r="F83" s="76">
        <f>'By Corridor'!F6</f>
        <v>0.112</v>
      </c>
      <c r="G83" s="76">
        <f>'By Corridor'!F7</f>
        <v>0.1323</v>
      </c>
    </row>
    <row r="84" spans="1:7" ht="17" customHeight="1" x14ac:dyDescent="0.35">
      <c r="A84" s="86" t="s">
        <v>203</v>
      </c>
      <c r="B84" s="76">
        <f>'By Corridor'!G2</f>
        <v>0.2903</v>
      </c>
      <c r="C84" s="76">
        <f>'By Corridor'!G3</f>
        <v>0.39329999999999998</v>
      </c>
      <c r="D84" s="76">
        <f>'By Corridor'!G4</f>
        <v>0.39269999999999999</v>
      </c>
      <c r="E84" s="76">
        <f>'By Corridor'!G5</f>
        <v>0.38469999999999999</v>
      </c>
      <c r="F84" s="76">
        <f>'By Corridor'!G6</f>
        <v>0.38500000000000001</v>
      </c>
      <c r="G84" s="76">
        <f>'By Corridor'!G7</f>
        <v>0.3392</v>
      </c>
    </row>
    <row r="85" spans="1:7" ht="17" customHeight="1" x14ac:dyDescent="0.35">
      <c r="A85" s="86" t="s">
        <v>204</v>
      </c>
      <c r="B85" s="76">
        <f>'By Corridor'!H2</f>
        <v>0.3206</v>
      </c>
      <c r="C85" s="76">
        <f>'By Corridor'!H3</f>
        <v>0.30220000000000002</v>
      </c>
      <c r="D85" s="76">
        <f>'By Corridor'!H4</f>
        <v>0.35620000000000002</v>
      </c>
      <c r="E85" s="76">
        <f>'By Corridor'!H5</f>
        <v>0.39069999999999999</v>
      </c>
      <c r="F85" s="76">
        <f>'By Corridor'!H6</f>
        <v>0.36230000000000001</v>
      </c>
      <c r="G85" s="76">
        <f>'By Corridor'!H7</f>
        <v>0.3458</v>
      </c>
    </row>
    <row r="86" spans="1:7" ht="17" customHeight="1" x14ac:dyDescent="0.35">
      <c r="A86" s="86" t="s">
        <v>205</v>
      </c>
      <c r="B86" s="76">
        <f>'By Corridor'!I2</f>
        <v>0.1241</v>
      </c>
      <c r="C86" s="76">
        <f>'By Corridor'!I3</f>
        <v>0.11799999999999999</v>
      </c>
      <c r="D86" s="76">
        <f>'By Corridor'!I4</f>
        <v>0.1154</v>
      </c>
      <c r="E86" s="76">
        <f>'By Corridor'!I5</f>
        <v>0.12239999999999999</v>
      </c>
      <c r="F86" s="76">
        <f>'By Corridor'!I6</f>
        <v>0.14080000000000001</v>
      </c>
      <c r="G86" s="76">
        <f>'By Corridor'!I7</f>
        <v>0.18260000000000001</v>
      </c>
    </row>
    <row r="87" spans="1:7" ht="17" customHeight="1" x14ac:dyDescent="0.35">
      <c r="A87" s="77" t="s">
        <v>47</v>
      </c>
      <c r="B87" s="78"/>
      <c r="C87" s="78"/>
      <c r="D87" s="78"/>
      <c r="E87" s="78"/>
      <c r="F87" s="78"/>
      <c r="G87" s="78"/>
    </row>
    <row r="88" spans="1:7" ht="17" customHeight="1" x14ac:dyDescent="0.35">
      <c r="A88" s="86" t="s">
        <v>198</v>
      </c>
      <c r="B88" s="87">
        <f>'By Corridor'!C9</f>
        <v>33410</v>
      </c>
      <c r="C88" s="87">
        <f>'By Corridor'!C10</f>
        <v>26879</v>
      </c>
      <c r="D88" s="87">
        <f>'By Corridor'!C11</f>
        <v>23617</v>
      </c>
      <c r="E88" s="87">
        <f>'By Corridor'!C12</f>
        <v>24154</v>
      </c>
      <c r="F88" s="87">
        <f>'By Corridor'!C13</f>
        <v>25689</v>
      </c>
      <c r="G88" s="87">
        <f>'By Corridor'!C14</f>
        <v>26957</v>
      </c>
    </row>
    <row r="89" spans="1:7" ht="17" customHeight="1" x14ac:dyDescent="0.35">
      <c r="A89" s="86" t="s">
        <v>199</v>
      </c>
      <c r="B89" s="87">
        <f>'By Corridor'!D9</f>
        <v>8900</v>
      </c>
      <c r="C89" s="87">
        <f>'By Corridor'!D10</f>
        <v>10427</v>
      </c>
      <c r="D89" s="87">
        <f>'By Corridor'!D11</f>
        <v>10095</v>
      </c>
      <c r="E89" s="87">
        <f>'By Corridor'!D12</f>
        <v>10112</v>
      </c>
      <c r="F89" s="87">
        <f>'By Corridor'!D13</f>
        <v>10845</v>
      </c>
      <c r="G89" s="87">
        <f>'By Corridor'!D14</f>
        <v>11883</v>
      </c>
    </row>
    <row r="90" spans="1:7" ht="17" customHeight="1" x14ac:dyDescent="0.35">
      <c r="A90" s="86" t="s">
        <v>201</v>
      </c>
      <c r="B90" s="88">
        <f>'By Corridor'!E9</f>
        <v>36.700000000000003</v>
      </c>
      <c r="C90" s="88">
        <f>'By Corridor'!E10</f>
        <v>39.9</v>
      </c>
      <c r="D90" s="88">
        <f>'By Corridor'!E11</f>
        <v>38.299999999999997</v>
      </c>
      <c r="E90" s="88">
        <f>'By Corridor'!E12</f>
        <v>37.299999999999997</v>
      </c>
      <c r="F90" s="88">
        <f>'By Corridor'!E13</f>
        <v>33.299999999999997</v>
      </c>
      <c r="G90" s="88">
        <f>'By Corridor'!E14</f>
        <v>34.799999999999997</v>
      </c>
    </row>
    <row r="91" spans="1:7" ht="17" customHeight="1" x14ac:dyDescent="0.35">
      <c r="A91" s="86" t="s">
        <v>202</v>
      </c>
      <c r="B91" s="76">
        <f>'By Corridor'!F9</f>
        <v>0.26669999999999999</v>
      </c>
      <c r="C91" s="76">
        <f>'By Corridor'!F10</f>
        <v>0.2059</v>
      </c>
      <c r="D91" s="76">
        <f>'By Corridor'!F11</f>
        <v>0.18579999999999999</v>
      </c>
      <c r="E91" s="76">
        <f>'By Corridor'!F12</f>
        <v>0.2089</v>
      </c>
      <c r="F91" s="76">
        <f>'By Corridor'!F13</f>
        <v>0.15859999999999999</v>
      </c>
      <c r="G91" s="76">
        <f>'By Corridor'!F14</f>
        <v>0.16339999999999999</v>
      </c>
    </row>
    <row r="92" spans="1:7" ht="17" customHeight="1" x14ac:dyDescent="0.35">
      <c r="A92" s="86" t="s">
        <v>203</v>
      </c>
      <c r="B92" s="76">
        <f>'By Corridor'!G9</f>
        <v>0.21390000000000001</v>
      </c>
      <c r="C92" s="76">
        <f>'By Corridor'!G10</f>
        <v>0.24990000000000001</v>
      </c>
      <c r="D92" s="76">
        <f>'By Corridor'!G11</f>
        <v>0.2681</v>
      </c>
      <c r="E92" s="76">
        <f>'By Corridor'!G12</f>
        <v>0.25459999999999999</v>
      </c>
      <c r="F92" s="76">
        <f>'By Corridor'!G13</f>
        <v>0.36259999999999998</v>
      </c>
      <c r="G92" s="76">
        <f>'By Corridor'!G14</f>
        <v>0.33739999999999998</v>
      </c>
    </row>
    <row r="93" spans="1:7" ht="17" customHeight="1" x14ac:dyDescent="0.35">
      <c r="A93" s="86" t="s">
        <v>204</v>
      </c>
      <c r="B93" s="76">
        <f>'By Corridor'!H9</f>
        <v>0.38840000000000002</v>
      </c>
      <c r="C93" s="76">
        <f>'By Corridor'!H10</f>
        <v>0.3634</v>
      </c>
      <c r="D93" s="76">
        <f>'By Corridor'!H11</f>
        <v>0.34539999999999998</v>
      </c>
      <c r="E93" s="76">
        <f>'By Corridor'!H12</f>
        <v>0.36699999999999999</v>
      </c>
      <c r="F93" s="76">
        <f>'By Corridor'!H13</f>
        <v>0.36009999999999998</v>
      </c>
      <c r="G93" s="76">
        <f>'By Corridor'!H14</f>
        <v>0.37359999999999999</v>
      </c>
    </row>
    <row r="94" spans="1:7" ht="17" customHeight="1" thickBot="1" x14ac:dyDescent="0.4">
      <c r="A94" s="85" t="s">
        <v>205</v>
      </c>
      <c r="B94" s="72">
        <f>'By Corridor'!I9</f>
        <v>0.13100000000000001</v>
      </c>
      <c r="C94" s="72">
        <f>'By Corridor'!I10</f>
        <v>0.18079999999999999</v>
      </c>
      <c r="D94" s="72">
        <f>'By Corridor'!I11</f>
        <v>0.2006</v>
      </c>
      <c r="E94" s="72">
        <f>'By Corridor'!I12</f>
        <v>0.1694</v>
      </c>
      <c r="F94" s="72">
        <f>'By Corridor'!I13</f>
        <v>0.1187</v>
      </c>
      <c r="G94" s="72">
        <f>'By Corridor'!I14</f>
        <v>0.12570000000000001</v>
      </c>
    </row>
    <row r="95" spans="1:7" ht="131.5" thickTop="1" x14ac:dyDescent="0.35">
      <c r="A95" s="71" t="s">
        <v>252</v>
      </c>
      <c r="B95" s="71"/>
      <c r="C95" s="71"/>
      <c r="D95" s="71"/>
      <c r="E95" s="71"/>
      <c r="F95" s="71"/>
      <c r="G95" s="71"/>
    </row>
    <row r="96" spans="1:7" ht="14" customHeight="1" x14ac:dyDescent="0.35"/>
    <row r="97" spans="1:7" ht="14" customHeight="1" x14ac:dyDescent="0.35"/>
    <row r="98" spans="1:7" ht="14" customHeight="1" x14ac:dyDescent="0.35">
      <c r="A98" s="63" t="s">
        <v>246</v>
      </c>
    </row>
    <row r="99" spans="1:7" ht="14" customHeight="1" x14ac:dyDescent="0.35">
      <c r="A99" s="42" t="s">
        <v>247</v>
      </c>
    </row>
    <row r="100" spans="1:7" ht="14" customHeight="1" thickBot="1" x14ac:dyDescent="0.4"/>
    <row r="101" spans="1:7" ht="17" customHeight="1" thickTop="1" x14ac:dyDescent="0.35">
      <c r="A101" s="79"/>
      <c r="B101" s="80">
        <v>1970</v>
      </c>
      <c r="C101" s="80">
        <v>1980</v>
      </c>
      <c r="D101" s="80">
        <v>1990</v>
      </c>
      <c r="E101" s="80">
        <v>2000</v>
      </c>
      <c r="F101" s="80">
        <v>2010</v>
      </c>
      <c r="G101" s="80">
        <v>2020</v>
      </c>
    </row>
    <row r="102" spans="1:7" ht="17" customHeight="1" x14ac:dyDescent="0.35">
      <c r="A102" s="73" t="s">
        <v>28</v>
      </c>
      <c r="B102" s="74"/>
      <c r="C102" s="74"/>
      <c r="D102" s="74"/>
      <c r="E102" s="74"/>
      <c r="F102" s="74"/>
      <c r="G102" s="74"/>
    </row>
    <row r="103" spans="1:7" ht="26" x14ac:dyDescent="0.35">
      <c r="A103" s="81" t="s">
        <v>231</v>
      </c>
      <c r="B103" s="75">
        <f>ROUND('By Corridor'!M2,-2)</f>
        <v>35000</v>
      </c>
      <c r="C103" s="75">
        <f>ROUND('By Corridor'!M3,-2)</f>
        <v>43200</v>
      </c>
      <c r="D103" s="75">
        <f>ROUND('By Corridor'!M4,-2)</f>
        <v>64800</v>
      </c>
      <c r="E103" s="75">
        <f>ROUND('By Corridor'!M5,-2)</f>
        <v>71900</v>
      </c>
      <c r="F103" s="75">
        <f>ROUND('By Corridor'!M6,-2)</f>
        <v>74700</v>
      </c>
      <c r="G103" s="75">
        <f>ROUND('By Corridor'!M7,-2)</f>
        <v>95400</v>
      </c>
    </row>
    <row r="104" spans="1:7" ht="17" customHeight="1" x14ac:dyDescent="0.35">
      <c r="A104" s="81" t="s">
        <v>232</v>
      </c>
      <c r="B104" s="76">
        <f>'By Corridor'!N2</f>
        <v>0.27439999999999998</v>
      </c>
      <c r="C104" s="76">
        <f>'By Corridor'!N3</f>
        <v>0.27150000000000002</v>
      </c>
      <c r="D104" s="76">
        <f>'By Corridor'!N4</f>
        <v>0.19600000000000001</v>
      </c>
      <c r="E104" s="76">
        <f>'By Corridor'!N5</f>
        <v>0.16400000000000001</v>
      </c>
      <c r="F104" s="76">
        <f>'By Corridor'!N6</f>
        <v>0.16719999999999999</v>
      </c>
      <c r="G104" s="76">
        <f>'By Corridor'!N7</f>
        <v>7.8100000000000003E-2</v>
      </c>
    </row>
    <row r="105" spans="1:7" ht="26" x14ac:dyDescent="0.35">
      <c r="A105" s="81" t="s">
        <v>261</v>
      </c>
      <c r="B105" s="76">
        <f>'By Corridor'!O2</f>
        <v>0.14149999999999999</v>
      </c>
      <c r="C105" s="76">
        <f>'By Corridor'!O3</f>
        <v>0.33050000000000002</v>
      </c>
      <c r="D105" s="76">
        <f>'By Corridor'!O4</f>
        <v>0.45850000000000002</v>
      </c>
      <c r="E105" s="76">
        <f>'By Corridor'!O5</f>
        <v>0.58040000000000003</v>
      </c>
      <c r="F105" s="76">
        <f>'By Corridor'!O6</f>
        <v>0.63600000000000001</v>
      </c>
      <c r="G105" s="76">
        <f>'By Corridor'!O7</f>
        <v>0.75660000000000005</v>
      </c>
    </row>
    <row r="106" spans="1:7" ht="17" customHeight="1" x14ac:dyDescent="0.35">
      <c r="A106" s="83" t="s">
        <v>47</v>
      </c>
      <c r="B106" s="78"/>
      <c r="C106" s="78"/>
      <c r="D106" s="78"/>
      <c r="E106" s="78"/>
      <c r="F106" s="78"/>
      <c r="G106" s="78"/>
    </row>
    <row r="107" spans="1:7" ht="26" x14ac:dyDescent="0.35">
      <c r="A107" s="82" t="s">
        <v>231</v>
      </c>
      <c r="B107" s="75">
        <f>ROUND('By Corridor'!M9,-2)</f>
        <v>46800</v>
      </c>
      <c r="C107" s="75">
        <f>ROUND('By Corridor'!M10,-2)</f>
        <v>36500</v>
      </c>
      <c r="D107" s="75">
        <f>ROUND('By Corridor'!M11,-2)</f>
        <v>43400</v>
      </c>
      <c r="E107" s="75">
        <f>ROUND('By Corridor'!M12,-2)</f>
        <v>40200</v>
      </c>
      <c r="F107" s="75">
        <f>ROUND('By Corridor'!M13,-2)</f>
        <v>43900</v>
      </c>
      <c r="G107" s="75">
        <f>ROUND('By Corridor'!M14,-2)</f>
        <v>72600</v>
      </c>
    </row>
    <row r="108" spans="1:7" x14ac:dyDescent="0.35">
      <c r="A108" s="82" t="s">
        <v>232</v>
      </c>
      <c r="B108" s="76">
        <f>'By Corridor'!N9</f>
        <v>0.16300000000000001</v>
      </c>
      <c r="C108" s="76">
        <f>'By Corridor'!N10</f>
        <v>0.2039</v>
      </c>
      <c r="D108" s="76">
        <f>'By Corridor'!N11</f>
        <v>0.18779999999999999</v>
      </c>
      <c r="E108" s="76">
        <f>'By Corridor'!N12</f>
        <v>0.2823</v>
      </c>
      <c r="F108" s="76">
        <f>'By Corridor'!N13</f>
        <v>0.23669999999999999</v>
      </c>
      <c r="G108" s="76">
        <f>'By Corridor'!N14</f>
        <v>0.1351</v>
      </c>
    </row>
    <row r="109" spans="1:7" ht="26.5" thickBot="1" x14ac:dyDescent="0.4">
      <c r="A109" s="84" t="s">
        <v>261</v>
      </c>
      <c r="B109" s="72">
        <f>'By Corridor'!O9</f>
        <v>2.12E-2</v>
      </c>
      <c r="C109" s="72">
        <f>'By Corridor'!O10</f>
        <v>6.2899999999999998E-2</v>
      </c>
      <c r="D109" s="72">
        <f>'By Corridor'!O11</f>
        <v>0.1202</v>
      </c>
      <c r="E109" s="72">
        <f>'By Corridor'!O12</f>
        <v>0.1678</v>
      </c>
      <c r="F109" s="72">
        <f>'By Corridor'!O13</f>
        <v>0.27839999999999998</v>
      </c>
      <c r="G109" s="72">
        <f>'By Corridor'!O14</f>
        <v>0.52380000000000004</v>
      </c>
    </row>
    <row r="110" spans="1:7" ht="14" customHeight="1" thickTop="1" x14ac:dyDescent="0.35"/>
    <row r="111" spans="1:7" ht="14" customHeight="1" x14ac:dyDescent="0.35"/>
    <row r="112" spans="1:7" ht="14" customHeight="1" x14ac:dyDescent="0.35"/>
    <row r="113" spans="1:7" ht="14" customHeight="1" x14ac:dyDescent="0.35">
      <c r="A113" s="32" t="s">
        <v>248</v>
      </c>
    </row>
    <row r="114" spans="1:7" ht="14" customHeight="1" x14ac:dyDescent="0.35">
      <c r="A114" s="34" t="s">
        <v>249</v>
      </c>
    </row>
    <row r="115" spans="1:7" ht="14" customHeight="1" thickBot="1" x14ac:dyDescent="0.4"/>
    <row r="116" spans="1:7" ht="17" customHeight="1" thickTop="1" x14ac:dyDescent="0.35">
      <c r="A116" s="79"/>
      <c r="B116" s="80">
        <v>1970</v>
      </c>
      <c r="C116" s="80">
        <v>1980</v>
      </c>
      <c r="D116" s="80">
        <v>1990</v>
      </c>
      <c r="E116" s="80">
        <v>2000</v>
      </c>
      <c r="F116" s="80">
        <v>2010</v>
      </c>
      <c r="G116" s="80">
        <v>2020</v>
      </c>
    </row>
    <row r="117" spans="1:7" ht="17" customHeight="1" x14ac:dyDescent="0.35">
      <c r="A117" s="73" t="s">
        <v>28</v>
      </c>
      <c r="B117" s="74"/>
      <c r="C117" s="74"/>
      <c r="D117" s="74"/>
      <c r="E117" s="74"/>
      <c r="F117" s="74"/>
      <c r="G117" s="74"/>
    </row>
    <row r="118" spans="1:7" ht="17" customHeight="1" x14ac:dyDescent="0.35">
      <c r="A118" s="86" t="s">
        <v>250</v>
      </c>
      <c r="B118" s="87">
        <f>'By Corridor'!J2</f>
        <v>5584</v>
      </c>
      <c r="C118" s="87">
        <f>'By Corridor'!J3</f>
        <v>4665</v>
      </c>
      <c r="D118" s="87">
        <f>'By Corridor'!J4</f>
        <v>4826</v>
      </c>
      <c r="E118" s="87">
        <f>'By Corridor'!J5</f>
        <v>4246</v>
      </c>
      <c r="F118" s="87">
        <f>'By Corridor'!J6</f>
        <v>4913</v>
      </c>
      <c r="G118" s="87">
        <f>'By Corridor'!J7</f>
        <v>7577</v>
      </c>
    </row>
    <row r="119" spans="1:7" ht="17" customHeight="1" x14ac:dyDescent="0.35">
      <c r="A119" s="86" t="s">
        <v>251</v>
      </c>
      <c r="B119" s="87">
        <f>'By Corridor'!K2</f>
        <v>3748</v>
      </c>
      <c r="C119" s="87">
        <f>'By Corridor'!K3</f>
        <v>6156</v>
      </c>
      <c r="D119" s="87">
        <f>'By Corridor'!K4</f>
        <v>8133</v>
      </c>
      <c r="E119" s="87">
        <f>'By Corridor'!K5</f>
        <v>8773</v>
      </c>
      <c r="F119" s="87">
        <f>'By Corridor'!K6</f>
        <v>8770</v>
      </c>
      <c r="G119" s="87">
        <f>'By Corridor'!K7</f>
        <v>8055</v>
      </c>
    </row>
    <row r="120" spans="1:7" ht="17" customHeight="1" x14ac:dyDescent="0.35">
      <c r="A120" s="86" t="s">
        <v>219</v>
      </c>
      <c r="B120" s="76">
        <f>'By Corridor'!R2</f>
        <v>0.2419</v>
      </c>
      <c r="C120" s="76">
        <f>'By Corridor'!R3</f>
        <v>0.32269999999999999</v>
      </c>
      <c r="D120" s="76">
        <f>'By Corridor'!R4</f>
        <v>0.39679999999999999</v>
      </c>
      <c r="E120" s="76">
        <f>'By Corridor'!R5</f>
        <v>0.442</v>
      </c>
      <c r="F120" s="76">
        <f>'By Corridor'!R6</f>
        <v>0.47610000000000002</v>
      </c>
      <c r="G120" s="76">
        <f>'By Corridor'!R7</f>
        <v>0.45079999999999998</v>
      </c>
    </row>
    <row r="121" spans="1:7" ht="17" customHeight="1" x14ac:dyDescent="0.35">
      <c r="A121" s="86" t="s">
        <v>220</v>
      </c>
      <c r="B121" s="76">
        <f>1-'By Corridor'!R2</f>
        <v>0.7581</v>
      </c>
      <c r="C121" s="76">
        <f>1-'By Corridor'!R3</f>
        <v>0.67730000000000001</v>
      </c>
      <c r="D121" s="76">
        <f>1-'By Corridor'!R4</f>
        <v>0.60319999999999996</v>
      </c>
      <c r="E121" s="76">
        <f>1-'By Corridor'!R5</f>
        <v>0.55800000000000005</v>
      </c>
      <c r="F121" s="76">
        <f>1-'By Corridor'!R6</f>
        <v>0.52390000000000003</v>
      </c>
      <c r="G121" s="76">
        <f>1-'By Corridor'!R7</f>
        <v>0.54920000000000002</v>
      </c>
    </row>
    <row r="122" spans="1:7" ht="17" customHeight="1" x14ac:dyDescent="0.35">
      <c r="A122" s="86" t="s">
        <v>221</v>
      </c>
      <c r="B122" s="75">
        <f>ROUND('By Corridor'!S2,-2)</f>
        <v>114700</v>
      </c>
      <c r="C122" s="75">
        <f>ROUND('By Corridor'!S3,-2)</f>
        <v>229100</v>
      </c>
      <c r="D122" s="75">
        <f>ROUND('By Corridor'!S4,-2)</f>
        <v>362900</v>
      </c>
      <c r="E122" s="75">
        <f>ROUND('By Corridor'!S5,-2)</f>
        <v>275100</v>
      </c>
      <c r="F122" s="75">
        <f>ROUND('By Corridor'!S6,-2)</f>
        <v>521500</v>
      </c>
      <c r="G122" s="75">
        <f>ROUND('By Corridor'!S7,-2)</f>
        <v>572600</v>
      </c>
    </row>
    <row r="123" spans="1:7" ht="17" customHeight="1" x14ac:dyDescent="0.35">
      <c r="A123" s="77" t="s">
        <v>47</v>
      </c>
      <c r="B123" s="78"/>
      <c r="C123" s="78"/>
      <c r="D123" s="78"/>
      <c r="E123" s="78"/>
      <c r="F123" s="78"/>
      <c r="G123" s="78"/>
    </row>
    <row r="124" spans="1:7" ht="17" customHeight="1" x14ac:dyDescent="0.35">
      <c r="A124" s="86" t="s">
        <v>250</v>
      </c>
      <c r="B124" s="87">
        <f>'By Corridor'!J9</f>
        <v>8790</v>
      </c>
      <c r="C124" s="87">
        <f>'By Corridor'!J10</f>
        <v>7194</v>
      </c>
      <c r="D124" s="87">
        <f>'By Corridor'!J11</f>
        <v>6082</v>
      </c>
      <c r="E124" s="87">
        <f>'By Corridor'!J12</f>
        <v>5587</v>
      </c>
      <c r="F124" s="87">
        <f>'By Corridor'!J13</f>
        <v>5232</v>
      </c>
      <c r="G124" s="87">
        <f>'By Corridor'!J14</f>
        <v>6909</v>
      </c>
    </row>
    <row r="125" spans="1:7" ht="17" customHeight="1" x14ac:dyDescent="0.35">
      <c r="A125" s="86" t="s">
        <v>251</v>
      </c>
      <c r="B125" s="90">
        <f>'By Corridor'!K9</f>
        <v>110</v>
      </c>
      <c r="C125" s="87">
        <f>'By Corridor'!K10</f>
        <v>3233</v>
      </c>
      <c r="D125" s="87">
        <f>'By Corridor'!K11</f>
        <v>4013</v>
      </c>
      <c r="E125" s="87">
        <f>'By Corridor'!K12</f>
        <v>4525</v>
      </c>
      <c r="F125" s="87">
        <f>'By Corridor'!K13</f>
        <v>5613</v>
      </c>
      <c r="G125" s="87">
        <f>'By Corridor'!K14</f>
        <v>4974</v>
      </c>
    </row>
    <row r="126" spans="1:7" ht="17" customHeight="1" x14ac:dyDescent="0.35">
      <c r="A126" s="86" t="s">
        <v>219</v>
      </c>
      <c r="B126" s="76">
        <f>'By Corridor'!R9</f>
        <v>0.66749999999999998</v>
      </c>
      <c r="C126" s="76">
        <f>'By Corridor'!R10</f>
        <v>0.68820000000000003</v>
      </c>
      <c r="D126" s="76">
        <f>'By Corridor'!R11</f>
        <v>0.68440000000000001</v>
      </c>
      <c r="E126" s="76">
        <f>'By Corridor'!R12</f>
        <v>0.59950000000000003</v>
      </c>
      <c r="F126" s="76">
        <f>'By Corridor'!R13</f>
        <v>0.54259999999999997</v>
      </c>
      <c r="G126" s="76">
        <f>'By Corridor'!R14</f>
        <v>0.52710000000000001</v>
      </c>
    </row>
    <row r="127" spans="1:7" ht="17" customHeight="1" x14ac:dyDescent="0.35">
      <c r="A127" s="86" t="s">
        <v>220</v>
      </c>
      <c r="B127" s="76">
        <f>1-'By Corridor'!R9</f>
        <v>0.33250000000000002</v>
      </c>
      <c r="C127" s="76">
        <f>1-'By Corridor'!R10</f>
        <v>0.31179999999999997</v>
      </c>
      <c r="D127" s="76">
        <f>1-'By Corridor'!R11</f>
        <v>0.31559999999999999</v>
      </c>
      <c r="E127" s="76">
        <f>1-'By Corridor'!R12</f>
        <v>0.40049999999999997</v>
      </c>
      <c r="F127" s="76">
        <f>1-'By Corridor'!R13</f>
        <v>0.45740000000000003</v>
      </c>
      <c r="G127" s="76">
        <f>1-'By Corridor'!R14</f>
        <v>0.47289999999999999</v>
      </c>
    </row>
    <row r="128" spans="1:7" ht="17" customHeight="1" thickBot="1" x14ac:dyDescent="0.4">
      <c r="A128" s="85" t="s">
        <v>221</v>
      </c>
      <c r="B128" s="89">
        <f>ROUND('By Corridor'!S9,-2)</f>
        <v>58400</v>
      </c>
      <c r="C128" s="89">
        <f>ROUND('By Corridor'!S10,-2)</f>
        <v>66400</v>
      </c>
      <c r="D128" s="89">
        <f>ROUND('By Corridor'!S11,-2)</f>
        <v>106600</v>
      </c>
      <c r="E128" s="89">
        <f>ROUND('By Corridor'!S12,-2)</f>
        <v>92100</v>
      </c>
      <c r="F128" s="89">
        <f>ROUND('By Corridor'!S13,-2)</f>
        <v>262200</v>
      </c>
      <c r="G128" s="89">
        <f>ROUND('By Corridor'!S14,-2)</f>
        <v>329500</v>
      </c>
    </row>
    <row r="129" spans="1:1" ht="14" customHeight="1" thickTop="1" x14ac:dyDescent="0.35">
      <c r="A129" s="49" t="s">
        <v>253</v>
      </c>
    </row>
    <row r="130" spans="1:1" x14ac:dyDescent="0.35">
      <c r="A130" s="50" t="s">
        <v>254</v>
      </c>
    </row>
  </sheetData>
  <mergeCells count="2">
    <mergeCell ref="B45:E45"/>
    <mergeCell ref="F45:G4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34B7-9A09-44A2-8EE8-734DC8FBDA82}">
  <dimension ref="A1:H54"/>
  <sheetViews>
    <sheetView topLeftCell="A12" workbookViewId="0">
      <selection activeCell="G5" sqref="G5"/>
    </sheetView>
  </sheetViews>
  <sheetFormatPr defaultRowHeight="14.5" x14ac:dyDescent="0.35"/>
  <cols>
    <col min="1" max="1" width="23.6328125" customWidth="1"/>
    <col min="2" max="5" width="12.7265625" customWidth="1"/>
    <col min="6" max="7" width="10.90625" customWidth="1"/>
    <col min="8" max="8" width="5.453125" customWidth="1"/>
  </cols>
  <sheetData>
    <row r="1" spans="1:5" ht="17.5" x14ac:dyDescent="0.35">
      <c r="A1" s="32" t="s">
        <v>268</v>
      </c>
    </row>
    <row r="3" spans="1:5" x14ac:dyDescent="0.35">
      <c r="A3" s="102" t="s">
        <v>3</v>
      </c>
      <c r="B3" s="102" t="s">
        <v>269</v>
      </c>
      <c r="C3" s="102" t="s">
        <v>270</v>
      </c>
      <c r="D3" s="102" t="s">
        <v>271</v>
      </c>
      <c r="E3" s="102" t="s">
        <v>272</v>
      </c>
    </row>
    <row r="4" spans="1:5" x14ac:dyDescent="0.35">
      <c r="A4" s="101">
        <v>1970</v>
      </c>
      <c r="B4" s="104">
        <f>'By Corridor'!C2</f>
        <v>25526</v>
      </c>
      <c r="C4" s="104">
        <f>'By Corridor'!C9</f>
        <v>33410</v>
      </c>
      <c r="D4" s="104">
        <f>'By Corridor'!Q2</f>
        <v>7975</v>
      </c>
      <c r="E4" s="104">
        <f>'By Corridor'!Q9</f>
        <v>3675</v>
      </c>
    </row>
    <row r="5" spans="1:5" x14ac:dyDescent="0.35">
      <c r="A5" s="101">
        <v>1980</v>
      </c>
      <c r="B5" s="104">
        <f>'By Corridor'!C3</f>
        <v>22183</v>
      </c>
      <c r="C5" s="104">
        <f>'By Corridor'!C10</f>
        <v>26879</v>
      </c>
      <c r="D5" s="104">
        <f>'By Corridor'!Q3</f>
        <v>7278</v>
      </c>
      <c r="E5" s="104">
        <f>'By Corridor'!Q10</f>
        <v>3242</v>
      </c>
    </row>
    <row r="6" spans="1:5" x14ac:dyDescent="0.35">
      <c r="A6" s="101">
        <v>1990</v>
      </c>
      <c r="B6" s="104">
        <f>'By Corridor'!C4</f>
        <v>24161</v>
      </c>
      <c r="C6" s="104">
        <f>'By Corridor'!C11</f>
        <v>23617</v>
      </c>
      <c r="D6" s="104">
        <f>'By Corridor'!Q4</f>
        <v>7821</v>
      </c>
      <c r="E6" s="104">
        <f>'By Corridor'!Q11</f>
        <v>3157</v>
      </c>
    </row>
    <row r="7" spans="1:5" x14ac:dyDescent="0.35">
      <c r="A7" s="101">
        <v>2000</v>
      </c>
      <c r="B7" s="104">
        <f>'By Corridor'!C5</f>
        <v>23289</v>
      </c>
      <c r="C7" s="104">
        <f>'By Corridor'!C12</f>
        <v>24154</v>
      </c>
      <c r="D7" s="104">
        <f>'By Corridor'!Q5</f>
        <v>7238</v>
      </c>
      <c r="E7" s="104">
        <f>'By Corridor'!Q12</f>
        <v>4056</v>
      </c>
    </row>
    <row r="8" spans="1:5" x14ac:dyDescent="0.35">
      <c r="A8" s="101">
        <v>2010</v>
      </c>
      <c r="B8" s="104">
        <f>'By Corridor'!C6</f>
        <v>25836</v>
      </c>
      <c r="C8" s="104">
        <f>'By Corridor'!C13</f>
        <v>25689</v>
      </c>
      <c r="D8" s="104">
        <f>'By Corridor'!Q6</f>
        <v>7169</v>
      </c>
      <c r="E8" s="104">
        <f>'By Corridor'!Q13</f>
        <v>4961</v>
      </c>
    </row>
    <row r="9" spans="1:5" x14ac:dyDescent="0.35">
      <c r="A9" s="101">
        <v>2020</v>
      </c>
      <c r="B9" s="104">
        <f>'By Corridor'!C7</f>
        <v>30155</v>
      </c>
      <c r="C9" s="104">
        <f>'By Corridor'!C14</f>
        <v>26957</v>
      </c>
      <c r="D9" s="104">
        <f>'By Corridor'!Q7</f>
        <v>8585</v>
      </c>
      <c r="E9" s="104">
        <f>'By Corridor'!Q14</f>
        <v>5619</v>
      </c>
    </row>
    <row r="10" spans="1:5" x14ac:dyDescent="0.35">
      <c r="A10" s="101">
        <v>2023</v>
      </c>
      <c r="B10" s="104">
        <f>'By Corridor'!C8</f>
        <v>28075</v>
      </c>
      <c r="C10" s="104">
        <f>'By Corridor'!C15</f>
        <v>25487</v>
      </c>
      <c r="D10" s="104">
        <f>'By Corridor'!Q8</f>
        <v>7231</v>
      </c>
      <c r="E10" s="104">
        <f>'By Corridor'!Q15</f>
        <v>5149</v>
      </c>
    </row>
    <row r="12" spans="1:5" x14ac:dyDescent="0.35">
      <c r="A12" s="96" t="s">
        <v>273</v>
      </c>
    </row>
    <row r="13" spans="1:5" x14ac:dyDescent="0.35">
      <c r="A13" s="97" t="s">
        <v>264</v>
      </c>
      <c r="B13" s="98">
        <f>(B10-B4)/B4</f>
        <v>9.9858967327430853E-2</v>
      </c>
      <c r="C13" s="95" t="s">
        <v>274</v>
      </c>
      <c r="D13" s="98">
        <f>(D10-D4)/D4</f>
        <v>-9.3291536050156734E-2</v>
      </c>
      <c r="E13" s="95" t="s">
        <v>275</v>
      </c>
    </row>
    <row r="14" spans="1:5" x14ac:dyDescent="0.35">
      <c r="A14" s="99" t="s">
        <v>265</v>
      </c>
      <c r="B14" s="100">
        <f>(C10-C4)/C4</f>
        <v>-0.23714456749476204</v>
      </c>
      <c r="C14" s="95" t="s">
        <v>274</v>
      </c>
      <c r="D14" s="100">
        <f>(E10-E4)/E4</f>
        <v>0.40108843537414968</v>
      </c>
      <c r="E14" s="95" t="s">
        <v>275</v>
      </c>
    </row>
    <row r="17" spans="1:8" x14ac:dyDescent="0.35">
      <c r="A17" s="49" t="s">
        <v>276</v>
      </c>
    </row>
    <row r="18" spans="1:8" x14ac:dyDescent="0.35">
      <c r="A18" s="93"/>
      <c r="B18" s="93"/>
      <c r="C18" s="93"/>
      <c r="D18" s="93"/>
      <c r="E18" s="93"/>
      <c r="F18" s="93"/>
      <c r="G18" s="93"/>
      <c r="H18" s="93"/>
    </row>
    <row r="19" spans="1:8" ht="17.5" x14ac:dyDescent="0.35">
      <c r="A19" s="32" t="s">
        <v>266</v>
      </c>
    </row>
    <row r="21" spans="1:8" x14ac:dyDescent="0.35">
      <c r="A21" s="102" t="s">
        <v>3</v>
      </c>
      <c r="B21" s="102" t="s">
        <v>28</v>
      </c>
      <c r="C21" s="102" t="s">
        <v>47</v>
      </c>
    </row>
    <row r="22" spans="1:8" x14ac:dyDescent="0.35">
      <c r="A22" s="101">
        <v>1970</v>
      </c>
      <c r="B22" s="103">
        <f>'By Corridor'!E2</f>
        <v>30.2</v>
      </c>
      <c r="C22" s="103">
        <f>'By Corridor'!E9</f>
        <v>36.700000000000003</v>
      </c>
    </row>
    <row r="23" spans="1:8" x14ac:dyDescent="0.35">
      <c r="A23" s="101">
        <v>1980</v>
      </c>
      <c r="B23" s="103">
        <f>'By Corridor'!E3</f>
        <v>30.9</v>
      </c>
      <c r="C23" s="103">
        <f>'By Corridor'!E10</f>
        <v>39.9</v>
      </c>
    </row>
    <row r="24" spans="1:8" x14ac:dyDescent="0.35">
      <c r="A24" s="101">
        <v>1990</v>
      </c>
      <c r="B24" s="103">
        <f>'By Corridor'!E4</f>
        <v>34.1</v>
      </c>
      <c r="C24" s="103">
        <f>'By Corridor'!E11</f>
        <v>38.299999999999997</v>
      </c>
    </row>
    <row r="25" spans="1:8" x14ac:dyDescent="0.35">
      <c r="A25" s="101">
        <v>2000</v>
      </c>
      <c r="B25" s="103">
        <f>'By Corridor'!E5</f>
        <v>36.6</v>
      </c>
      <c r="C25" s="103">
        <f>'By Corridor'!E12</f>
        <v>37.299999999999997</v>
      </c>
    </row>
    <row r="26" spans="1:8" x14ac:dyDescent="0.35">
      <c r="A26" s="101">
        <v>2010</v>
      </c>
      <c r="B26" s="103">
        <f>'By Corridor'!E6</f>
        <v>37.1</v>
      </c>
      <c r="C26" s="103">
        <f>'By Corridor'!E13</f>
        <v>33.299999999999997</v>
      </c>
    </row>
    <row r="27" spans="1:8" x14ac:dyDescent="0.35">
      <c r="A27" s="101">
        <v>2020</v>
      </c>
      <c r="B27" s="103">
        <f>'By Corridor'!E7</f>
        <v>39.299999999999997</v>
      </c>
      <c r="C27" s="103">
        <f>'By Corridor'!E14</f>
        <v>34.799999999999997</v>
      </c>
    </row>
    <row r="35" spans="1:3" x14ac:dyDescent="0.35">
      <c r="A35" s="49" t="s">
        <v>267</v>
      </c>
    </row>
    <row r="37" spans="1:3" ht="17.5" x14ac:dyDescent="0.35">
      <c r="A37" s="32" t="s">
        <v>262</v>
      </c>
    </row>
    <row r="39" spans="1:3" x14ac:dyDescent="0.35">
      <c r="A39" s="91" t="s">
        <v>3</v>
      </c>
      <c r="B39" s="91" t="s">
        <v>28</v>
      </c>
      <c r="C39" s="91" t="s">
        <v>47</v>
      </c>
    </row>
    <row r="40" spans="1:3" x14ac:dyDescent="0.35">
      <c r="A40" s="92">
        <v>1970</v>
      </c>
      <c r="B40" s="94">
        <v>114700</v>
      </c>
      <c r="C40" s="94">
        <v>58400</v>
      </c>
    </row>
    <row r="41" spans="1:3" x14ac:dyDescent="0.35">
      <c r="A41" s="92">
        <v>1980</v>
      </c>
      <c r="B41" s="94">
        <v>229100</v>
      </c>
      <c r="C41" s="94">
        <v>66400</v>
      </c>
    </row>
    <row r="42" spans="1:3" x14ac:dyDescent="0.35">
      <c r="A42" s="92">
        <v>1990</v>
      </c>
      <c r="B42" s="94">
        <v>362900</v>
      </c>
      <c r="C42" s="94">
        <v>106600</v>
      </c>
    </row>
    <row r="43" spans="1:3" x14ac:dyDescent="0.35">
      <c r="A43" s="92">
        <v>2000</v>
      </c>
      <c r="B43" s="94">
        <v>275100</v>
      </c>
      <c r="C43" s="94">
        <v>92100</v>
      </c>
    </row>
    <row r="44" spans="1:3" x14ac:dyDescent="0.35">
      <c r="A44" s="92">
        <v>2010</v>
      </c>
      <c r="B44" s="94">
        <v>521500</v>
      </c>
      <c r="C44" s="94">
        <v>262200</v>
      </c>
    </row>
    <row r="45" spans="1:3" x14ac:dyDescent="0.35">
      <c r="A45" s="92">
        <v>2020</v>
      </c>
      <c r="B45" s="94">
        <v>572600</v>
      </c>
      <c r="C45" s="94">
        <v>329500</v>
      </c>
    </row>
    <row r="53" spans="1:8" x14ac:dyDescent="0.35">
      <c r="A53" s="42" t="s">
        <v>263</v>
      </c>
    </row>
    <row r="54" spans="1:8" x14ac:dyDescent="0.35">
      <c r="A54" s="93"/>
      <c r="B54" s="93"/>
      <c r="C54" s="93"/>
      <c r="D54" s="93"/>
      <c r="E54" s="93"/>
      <c r="F54" s="93"/>
      <c r="G54" s="93"/>
      <c r="H54" s="9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By Tract</vt:lpstr>
      <vt:lpstr>By Neighborhood</vt:lpstr>
      <vt:lpstr>Methodology</vt:lpstr>
      <vt:lpstr>By Corridor</vt:lpstr>
      <vt:lpstr>Data Dictionary</vt:lpstr>
      <vt:lpstr>Figures</vt:lpstr>
      <vt:lpstr>Graphs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Brandon Engelhardt</cp:lastModifiedBy>
  <dcterms:created xsi:type="dcterms:W3CDTF">2026-03-01T19:04:04Z</dcterms:created>
  <dcterms:modified xsi:type="dcterms:W3CDTF">2026-06-08T01:30:07Z</dcterms:modified>
</cp:coreProperties>
</file>